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0" windowWidth="11505" windowHeight="6345" tabRatio="825" firstSheet="8" activeTab="13"/>
  </bookViews>
  <sheets>
    <sheet name="2016 YILI İKİS TABL.ÖRNEK" sheetId="1" r:id="rId1"/>
    <sheet name="2017 İKİS TABLOLARI DÜZENLENECE" sheetId="2" r:id="rId2"/>
    <sheet name=" YATIRIM TEKLİF TABLO KUR ÖRNEK" sheetId="3" r:id="rId3"/>
    <sheet name="YATIRIM TEKLİF TABLO KUR DÜZEN." sheetId="4" r:id="rId4"/>
    <sheet name="TABLO-1 DKH ÖZET TAVAN TEKİFİ" sheetId="5" state="hidden" r:id="rId5"/>
    <sheet name="2017 YATIRIM İLAVE İHTİYAÇ " sheetId="6" state="hidden" r:id="rId6"/>
    <sheet name="2017 YATIRIM İLAVE İHTİYAÇ" sheetId="7" r:id="rId7"/>
    <sheet name="TABLO-2 YAT.PRJ.LİS.TAVAN TEKLİ" sheetId="8" r:id="rId8"/>
    <sheet name="2017-2019 YATIRIM TEK.EKO" sheetId="9" r:id="rId9"/>
    <sheet name="2017-2019 PROJE BAZ.YAT.TEKLİFİ" sheetId="10" r:id="rId10"/>
    <sheet name="TABLO-1 DKH.KURUM TEK." sheetId="11" state="hidden" r:id="rId11"/>
    <sheet name="TABLO-2 YAT.PRJ.LİS.KURUM TEKLİ" sheetId="12" r:id="rId12"/>
    <sheet name="TABLO-4 YAT.PRJ.STR.PLN.-PER PR" sheetId="13" r:id="rId13"/>
    <sheet name="TABLO-5 YAT.ÖD.HARC.KURUM.TEK." sheetId="14" r:id="rId14"/>
    <sheet name="TABLO-7 PROJE İZLEME FORMU" sheetId="15" state="hidden" r:id="rId15"/>
    <sheet name="TABLO-13 DEFLATÖR" sheetId="16" state="hidden" r:id="rId16"/>
  </sheets>
  <externalReferences>
    <externalReference r:id="rId19"/>
  </externalReferences>
  <definedNames>
    <definedName name="_xlnm.Print_Titles" localSheetId="6">'2017 YATIRIM İLAVE İHTİYAÇ'!$1:$6</definedName>
    <definedName name="_xlnm.Print_Titles" localSheetId="9">'2017-2019 PROJE BAZ.YAT.TEKLİFİ'!$1:$6</definedName>
  </definedNames>
  <calcPr fullCalcOnLoad="1"/>
</workbook>
</file>

<file path=xl/sharedStrings.xml><?xml version="1.0" encoding="utf-8"?>
<sst xmlns="http://schemas.openxmlformats.org/spreadsheetml/2006/main" count="2057" uniqueCount="581">
  <si>
    <t>"ÖZKAYNAK " bölümüne yatırım için kuruluşun dış proje kredisi dışındaki iç kaynaklardan karşıladığı dış harcama yazılacaktır.</t>
  </si>
  <si>
    <t>( 1 )</t>
  </si>
  <si>
    <t>Yeni Proje</t>
  </si>
  <si>
    <t>06.2.2 HAMMADDE ALIMLARI</t>
  </si>
  <si>
    <t>06.2.2 HAMMADDE ALIMLARI TOPLAMI</t>
  </si>
  <si>
    <t>06.2.7 KİMYEVİ MADDE İLE KAUÇUK VE PLASTİK ÜRÜN ALIMLARI</t>
  </si>
  <si>
    <t>06.2.1 MÜŞAVİR FİRMA VE KİŞİLERE ÖDEMELER TOPLAMI</t>
  </si>
  <si>
    <t>06.2.7 KİMYEVİ MADDE İLE KAUÇUK VE PLASTİK ÜRÜN ALIMLARI TOPLAMI</t>
  </si>
  <si>
    <t>06.2.8 METAL ÜRÜNLERİ ALIMLARI</t>
  </si>
  <si>
    <t>06.2.8 METAL ÜRÜNLERİ ALIMLARI TOPLAMI</t>
  </si>
  <si>
    <t>06.2.9 DİĞER ALIMLAR</t>
  </si>
  <si>
    <t>06.2.9 DİĞER ALIMLAR TOPLAMI</t>
  </si>
  <si>
    <t>06.9.2 YOLLUK GİDERLERİ</t>
  </si>
  <si>
    <t>06.9.2 YOLLUK GİDERLERİ TOPLAMI</t>
  </si>
  <si>
    <t>06.9.9 DİĞER SERMAYE GİDERLERİ TOPLAMI</t>
  </si>
  <si>
    <t>06.9.9 DİĞER SERMAYE GİDERLERİ</t>
  </si>
  <si>
    <t>06.3 GAYRİ MADDİ HAK ALIMLARI TOPLAMI</t>
  </si>
  <si>
    <t>2012</t>
  </si>
  <si>
    <t>REKTÖRLÜK BİLİMSEL ARAŞTIRMA PROJELERİ</t>
  </si>
  <si>
    <t>B) DEVAM EDEN PROJELER TOPLAMI</t>
  </si>
  <si>
    <t>C) YENİ PROJELER TOPLAMI</t>
  </si>
  <si>
    <t>İstanbul</t>
  </si>
  <si>
    <t>YILDIZ TEKNİK ÜNİVERSİTESİ</t>
  </si>
  <si>
    <t>GENEL TOPLAM</t>
  </si>
  <si>
    <t>PROJE SAYISI</t>
  </si>
  <si>
    <t>ETÜD-PROJE İŞLERİ</t>
  </si>
  <si>
    <t>DEVAM EDEN PROJELER</t>
  </si>
  <si>
    <t>YENİ PROJELER</t>
  </si>
  <si>
    <t>SEKTÖRÜ / ALT SEKTÖR</t>
  </si>
  <si>
    <t>SEKTÖRÜ         : DİĞER KAMU HİZMETLERİ - TEKNOLOJİK ARAŞTIRMA</t>
  </si>
  <si>
    <t>DİĞER KAMU HİZMETLERİ - TEKNOLOJİK ARAŞTIRMA</t>
  </si>
  <si>
    <t>2008</t>
  </si>
  <si>
    <t>2011</t>
  </si>
  <si>
    <t>YER                 (İL ve İLÇE)</t>
  </si>
  <si>
    <t>İŞİN BAŞLAMA / BİTİŞ TARİHİ</t>
  </si>
  <si>
    <t>ÖZGELİR</t>
  </si>
  <si>
    <t>Öz Gelir</t>
  </si>
  <si>
    <t>06.5 GAYRİMENKUL SERMAYE ÜRETİM GİDERLERİ TOPLAMI</t>
  </si>
  <si>
    <t>06.5.1 MÜŞAVİR FİRMA VE KİŞİLERE ÖDEMELER</t>
  </si>
  <si>
    <t>Tahmini Fiziki Gerçekleşme</t>
  </si>
  <si>
    <t>Tutarı</t>
  </si>
  <si>
    <t>Miktarı</t>
  </si>
  <si>
    <t>Birimi</t>
  </si>
  <si>
    <t>2006</t>
  </si>
  <si>
    <t>2007</t>
  </si>
  <si>
    <t>06.5.1 MÜŞAVİR FİRMA VE KİŞİLERE ÖDEMELER TOPLAMI</t>
  </si>
  <si>
    <t>06.5.7.01 Hizmet Binası</t>
  </si>
  <si>
    <t>06.5.7 MÜTEAHHİTLİK GİDERLERİ TOPLAMI</t>
  </si>
  <si>
    <t>06.5.7 MÜTEAHHİTLİK GİDERLERİ</t>
  </si>
  <si>
    <r>
      <t xml:space="preserve">Bilimsel Araştırma Projeleri Yönetmeliğinin 11. maddesi gereği özel ödenek kaydedilen ödeneklerden </t>
    </r>
    <r>
      <rPr>
        <b/>
        <sz val="10"/>
        <rFont val="Arial Tur"/>
        <family val="0"/>
      </rPr>
      <t>(DÖSE)</t>
    </r>
    <r>
      <rPr>
        <sz val="10"/>
        <rFont val="Arial Tur"/>
        <family val="0"/>
      </rPr>
      <t xml:space="preserve"> karşılanacaktır.</t>
    </r>
  </si>
  <si>
    <t>Hazine Yardımı</t>
  </si>
  <si>
    <t>BÜTÇE YILI</t>
  </si>
  <si>
    <t>GELİR TÜRÜ</t>
  </si>
  <si>
    <t>BİRİM</t>
  </si>
  <si>
    <t>FONKS.</t>
  </si>
  <si>
    <t>Toplam</t>
  </si>
  <si>
    <t>06 SERMAYE GİDERLERİNİN DAĞILIMI</t>
  </si>
  <si>
    <t>PROJE ÖDENEĞİNİN TOPLAMI</t>
  </si>
  <si>
    <t>Rektörlük Özel Kalem (Bil.Arş.Prj.Ko)</t>
  </si>
  <si>
    <t>06 SERMAYE GİDERLERİ GENEL TOPLAMI</t>
  </si>
  <si>
    <t>Rektörlük Özel Kalem (Bilimsel Arştırma Projeleri Koordinatörlüğü)</t>
  </si>
  <si>
    <t>İleri Araştırma.Mak-Teç</t>
  </si>
  <si>
    <t>06.1.1 BÜRO VE İŞYERİ MEFRUŞAT ALIMLARI</t>
  </si>
  <si>
    <t>MAL, MALZEME VE HİZMET ALIM TEKLİFLERİNİN</t>
  </si>
  <si>
    <t>06.1.2 BÜRO VE İŞYERİ MAKİNE TEÇHİZAT ALIMLARI TOPLAMI</t>
  </si>
  <si>
    <t xml:space="preserve">PROJE NO  </t>
  </si>
  <si>
    <t>PROJENİN İDARE STRATEJİK PLANI VE PERFORMANS PROGRAMINDA İLİŞKİLİ OLDUĞU</t>
  </si>
  <si>
    <t>(2) Bir yatırım projesi birden fazla stratejik amaç ve hedefle ilişkili olabilir. Bu durumda ilgili tüm amaç ve hedefler belirtilecektir.</t>
  </si>
  <si>
    <r>
      <t xml:space="preserve">AMAÇ </t>
    </r>
    <r>
      <rPr>
        <b/>
        <vertAlign val="superscript"/>
        <sz val="10"/>
        <rFont val="Arial"/>
        <family val="2"/>
      </rPr>
      <t>1,2</t>
    </r>
  </si>
  <si>
    <r>
      <t xml:space="preserve">HEDEF </t>
    </r>
    <r>
      <rPr>
        <b/>
        <vertAlign val="superscript"/>
        <sz val="10"/>
        <rFont val="Arial"/>
        <family val="2"/>
      </rPr>
      <t>1,2</t>
    </r>
  </si>
  <si>
    <r>
      <t xml:space="preserve">PERFORMANS HEDEFİ </t>
    </r>
    <r>
      <rPr>
        <b/>
        <vertAlign val="superscript"/>
        <sz val="10"/>
        <rFont val="Arial"/>
        <family val="2"/>
      </rPr>
      <t>1,2</t>
    </r>
  </si>
  <si>
    <t>KURULUŞ</t>
  </si>
  <si>
    <t>: YILDIZ TEKNİK ÜNİVERSİTESİ</t>
  </si>
  <si>
    <t>09.8.8.00</t>
  </si>
  <si>
    <t>06.1.3 AVADANLIK ALIMLARI TOPLAMI</t>
  </si>
  <si>
    <t>06.1 MAMUL MAL ALIMLARI TOPLAMI</t>
  </si>
  <si>
    <t>06.2 MENKUL SERMAYE ÜRETİM GİDERLERİ</t>
  </si>
  <si>
    <t>06.2 MENKUL SERMAYE ÜRETİM GİDERLERİ TOPLAMI</t>
  </si>
  <si>
    <t>06.9 DİĞER SERMAYE GİDERLERİ</t>
  </si>
  <si>
    <t>06.9 DİĞER SERMAYE GİDERLERİ TOPLAMI</t>
  </si>
  <si>
    <t>06.3 GAYRİ MADDİ HAK ALIMLARI</t>
  </si>
  <si>
    <t>06.1.6 YAYIN ALIMLARI VE YAPIMLARI</t>
  </si>
  <si>
    <t>06.1.6 YAYIN ALIMLARI VE YAPIMLARI TOPLAMI</t>
  </si>
  <si>
    <r>
      <t xml:space="preserve">YATIRIM TEKLİFLERİ TABLOSU </t>
    </r>
    <r>
      <rPr>
        <b/>
        <sz val="14"/>
        <color indexed="10"/>
        <rFont val="Arial Tur"/>
        <family val="0"/>
      </rPr>
      <t>(KURUM TEKLİFİ)</t>
    </r>
  </si>
  <si>
    <t>TAVAN TEKLİFİ</t>
  </si>
  <si>
    <t>KURUM TEKLİFİ</t>
  </si>
  <si>
    <t>İLAVE ÖDENEK İHTİYACI</t>
  </si>
  <si>
    <t>2013</t>
  </si>
  <si>
    <t>09.8.8.01</t>
  </si>
  <si>
    <t>KREDİ</t>
  </si>
  <si>
    <t>SEKTÖR</t>
  </si>
  <si>
    <t>PROJE SAHİBİ KURULUŞ</t>
  </si>
  <si>
    <t>PROJENİN;</t>
  </si>
  <si>
    <t>ADI</t>
  </si>
  <si>
    <t>NUMARASI</t>
  </si>
  <si>
    <t>YERİ</t>
  </si>
  <si>
    <t>KARAKTERİSTİĞİ</t>
  </si>
  <si>
    <t>YATIRIM TEKLİFLERİYLE YAPILMASI PLANLANAN</t>
  </si>
  <si>
    <t>Rektörlük Bilimsel Araştırma Projeleri</t>
  </si>
  <si>
    <t xml:space="preserve"> </t>
  </si>
  <si>
    <t>2009</t>
  </si>
  <si>
    <t>2010</t>
  </si>
  <si>
    <t>BÜTÇE KANUNU</t>
  </si>
  <si>
    <t>BİLİMSEL ARAŞTIRMA PROJELERİ</t>
  </si>
  <si>
    <t>2007K121360</t>
  </si>
  <si>
    <t>NOT:</t>
  </si>
  <si>
    <t>Takım</t>
  </si>
  <si>
    <r>
      <t>M</t>
    </r>
    <r>
      <rPr>
        <vertAlign val="superscript"/>
        <sz val="10"/>
        <rFont val="Arial Tur"/>
        <family val="0"/>
      </rPr>
      <t>2</t>
    </r>
  </si>
  <si>
    <t>DİĞER KAMU HİZMETLERİ - TEKNOLOJİK ARAŞTIRMA SEKTÖRÜ</t>
  </si>
  <si>
    <t>DKH - TEKNOLOJİK ARAŞTIRMA</t>
  </si>
  <si>
    <t>06.2.1 MÜŞAVİR FİRMA VE KİŞİLERE ÖDEMELER</t>
  </si>
  <si>
    <t>DÖSE Payı (Öz Gelir)</t>
  </si>
  <si>
    <t>06 SERMAYE GİDERLERİ (Harcama Birimlerine ve Fonksiyonel Ayrıma Göre)</t>
  </si>
  <si>
    <t>06.5 GAYRİMENKUL SERMAYE ÜRETİM GİDERLERİ</t>
  </si>
  <si>
    <t>Muhtelif</t>
  </si>
  <si>
    <t>BAŞLAMA / BİTİŞ TARİHİ</t>
  </si>
  <si>
    <t>06.1 MAMUL MAL ALIMLARI</t>
  </si>
  <si>
    <t xml:space="preserve">EKONOMİK KODLARI </t>
  </si>
  <si>
    <t>AÇIKLAMASI</t>
  </si>
  <si>
    <t>06.1.2 BÜRO VE İŞYERİ MAKİNE TEÇHİZAT ALIMLARI</t>
  </si>
  <si>
    <t>06.1.3 AVADANLIK ALIMLARI</t>
  </si>
  <si>
    <t>ÜNİVERSİTE TOPLAMI</t>
  </si>
  <si>
    <t>HAZİNE YARDIMI</t>
  </si>
  <si>
    <t>PROJE SAHİBİ : YILDIZ TEKNİK ÜNİVERSİTESİ</t>
  </si>
  <si>
    <t>PROJE TUTARI</t>
  </si>
  <si>
    <t>TOPLAM</t>
  </si>
  <si>
    <t>PROJE NO</t>
  </si>
  <si>
    <t>PROJE ADI</t>
  </si>
  <si>
    <t>KARAKTERİSTİK</t>
  </si>
  <si>
    <t>ÖZKAYNAK</t>
  </si>
  <si>
    <t>DIŞ</t>
  </si>
  <si>
    <t>TUTARI</t>
  </si>
  <si>
    <t>Adet</t>
  </si>
  <si>
    <t>Merkezi Araştırma Laboratuarı</t>
  </si>
  <si>
    <t>2011K120410</t>
  </si>
  <si>
    <t>2014</t>
  </si>
  <si>
    <t>2013 Yılı Fiyatlarıyla, Bin TL.</t>
  </si>
  <si>
    <t>2015</t>
  </si>
  <si>
    <t>06.1.1.01                                Büro Mefruşatı Alımları</t>
  </si>
  <si>
    <t>06.1.2.01                                Büro Makineleri Alımları</t>
  </si>
  <si>
    <t>06.1.2.04                            Labaratuar Cihazı Alımları</t>
  </si>
  <si>
    <t>06.1.2.90                                       Diğer Makine Teçhizat Alımları</t>
  </si>
  <si>
    <t>06.1.3.04                            Labaratuar Gereçleri Alımları</t>
  </si>
  <si>
    <t>06.1.3.90                                       Diğer Avadanlık Alımları</t>
  </si>
  <si>
    <t>06.1.6.01                                Basılı Yayın Alımları ve Yapımları</t>
  </si>
  <si>
    <t>06.1.6.02                            El Yazması Alımları ve Yapımları</t>
  </si>
  <si>
    <t>06.1.6.03                                          Elektronik Ortamda Yayın Alımları ve Yapımları</t>
  </si>
  <si>
    <t>06.1.6.04                            Görüntülü Yayın Alımları ve Yapımları</t>
  </si>
  <si>
    <t>06.1.6.90                                       Diğer Yayın Alımları ve Yapımları</t>
  </si>
  <si>
    <t>06.2.2.01                                Hammadde Alımları</t>
  </si>
  <si>
    <t xml:space="preserve">06.2.7.01                                        Kimyevi Madde İle Kauçuk ve Plastik Ürün Alımları </t>
  </si>
  <si>
    <t>06.2.8.01                                       Metal Ürün Alımları</t>
  </si>
  <si>
    <t>06.2.9.01                            Diğer Alımlar</t>
  </si>
  <si>
    <t>06.3.1.01                                Bilgisayar Yazılım Alımları</t>
  </si>
  <si>
    <t>06.3.2.01                           Harita Alımları</t>
  </si>
  <si>
    <t>06.3.2.02                                          Plan Proje Alımları</t>
  </si>
  <si>
    <t>06.3.3.01                            Lisans Alımları</t>
  </si>
  <si>
    <t>06.3.4.01                                Patent Alımları</t>
  </si>
  <si>
    <t>06.3.9.01                           Diğer Fikri Hak Alımları</t>
  </si>
  <si>
    <t>06.9.9.01                           Diğer Sermaye Giderleri</t>
  </si>
  <si>
    <t>2011 Yılı Fiyatlarıyla, Bin TL.</t>
  </si>
  <si>
    <t>06.1.2.02                                           Bilgisayar Alımları</t>
  </si>
  <si>
    <t>06.2.1.01                                Proje Giderleri</t>
  </si>
  <si>
    <t>06.2.1.02                           Müşavirlik Giderleri</t>
  </si>
  <si>
    <t>06.2.1.03                                          Kontrol Giderleri</t>
  </si>
  <si>
    <t>06.2.1.90                            Diğer giderler</t>
  </si>
  <si>
    <t>06.9.2.01                                Yurt İçi Geçici Görev Yollukları</t>
  </si>
  <si>
    <t>06.9.2.03                                Yurtdışı  Geçici Görev Yollukları</t>
  </si>
  <si>
    <t>: DKH-TEKNOLOJİK ARAŞTIRMA</t>
  </si>
  <si>
    <t>TABLO-7 : PROJE İZLEME FORMU</t>
  </si>
  <si>
    <t xml:space="preserve">SEKTÖR                            </t>
  </si>
  <si>
    <t xml:space="preserve">PROJE SAHİBİ KURULUŞ </t>
  </si>
  <si>
    <t xml:space="preserve">                    YERİ</t>
  </si>
  <si>
    <t>İSTANBUL / BEŞİKTAŞ - ESENLER - ŞİŞLİ</t>
  </si>
  <si>
    <t>BAŞLAMA/BİTİŞ TARİHİ</t>
  </si>
  <si>
    <t>YATIRIMIN YILLAR İTİBARİYLE GELİŞİMİ</t>
  </si>
  <si>
    <t>(Cari Fiyatlarla, Bin TL.)</t>
  </si>
  <si>
    <t>YILLAR</t>
  </si>
  <si>
    <t>PROGRAM ÖDENEĞİ</t>
  </si>
  <si>
    <t>REVİZE ÖDENEK</t>
  </si>
  <si>
    <t>HARCAMA</t>
  </si>
  <si>
    <t>PROGRAMA GİRİŞ YILI</t>
  </si>
  <si>
    <r>
      <t>( * )</t>
    </r>
    <r>
      <rPr>
        <sz val="10"/>
        <rFont val="Arial"/>
        <family val="2"/>
      </rPr>
      <t xml:space="preserve"> GERÇEKLEŞME YÜZDESİ (HARCAMA/PROGRAM)*100 OLARAK VERİLECEKTİR.</t>
    </r>
  </si>
  <si>
    <t>GERÇEKLEŞME YÜZDESİ (*)</t>
  </si>
  <si>
    <t>EĞİTİM</t>
  </si>
  <si>
    <t>SEKTÖRLER</t>
  </si>
  <si>
    <t>DIŞ PARA DEFLATÖRÜ</t>
  </si>
  <si>
    <t>TARIM</t>
  </si>
  <si>
    <t>MADENCİLİK</t>
  </si>
  <si>
    <t>İMALAT</t>
  </si>
  <si>
    <t>ENERJİ</t>
  </si>
  <si>
    <t>ULAŞTIRMA</t>
  </si>
  <si>
    <t>TURİZM</t>
  </si>
  <si>
    <t>KONUT</t>
  </si>
  <si>
    <t>SAĞLIK</t>
  </si>
  <si>
    <t>D. HİZMETLER</t>
  </si>
  <si>
    <t>Açıklama :</t>
  </si>
  <si>
    <t>2. Kamu sabit sermaye yatırım deflatörleri sektördeki toplam(bina, makine-teçhizat) yatırım harcamaları içindir.</t>
  </si>
  <si>
    <t>2011K121450</t>
  </si>
  <si>
    <r>
      <t>İleri Arş+Mak.Teçh.+ İnş.(6000 m</t>
    </r>
    <r>
      <rPr>
        <vertAlign val="superscript"/>
        <sz val="10"/>
        <rFont val="Arial"/>
        <family val="2"/>
      </rPr>
      <t>2</t>
    </r>
    <r>
      <rPr>
        <sz val="10"/>
        <rFont val="Arial"/>
        <family val="2"/>
      </rPr>
      <t>)</t>
    </r>
  </si>
  <si>
    <t>DKH-TEKONOLOJİK ARAŞTIRMA</t>
  </si>
  <si>
    <t>adet</t>
  </si>
  <si>
    <t>PROJE NO.</t>
  </si>
  <si>
    <t>BÜTÇE TÜRÜ</t>
  </si>
  <si>
    <t>EK ÖDENEK</t>
  </si>
  <si>
    <t>EKLENEN</t>
  </si>
  <si>
    <t>AKTARMA</t>
  </si>
  <si>
    <t>LİKİD KARŞILIĞI</t>
  </si>
  <si>
    <t>AKREDİTİF ARTIĞI</t>
  </si>
  <si>
    <t>DÜŞÜLEN</t>
  </si>
  <si>
    <t>İLK 6 AY KESİN</t>
  </si>
  <si>
    <t>YIL SONU TAHMİNİ</t>
  </si>
  <si>
    <t>Bitkisel Orjinli Pestisitler Araş. ve Uygulama Merkezi</t>
  </si>
  <si>
    <t>2009 Yılı Fiyatlarıyla, Bin TL.</t>
  </si>
  <si>
    <r>
      <t xml:space="preserve">2009 YILI ÖDENEĞİ </t>
    </r>
    <r>
      <rPr>
        <b/>
        <sz val="10"/>
        <color indexed="10"/>
        <rFont val="Arial Tur"/>
        <family val="0"/>
      </rPr>
      <t>(1)</t>
    </r>
  </si>
  <si>
    <r>
      <t xml:space="preserve">2009 YILI REVİZE ÖDENEĞİ </t>
    </r>
    <r>
      <rPr>
        <b/>
        <sz val="10"/>
        <color indexed="10"/>
        <rFont val="Arial Tur"/>
        <family val="0"/>
      </rPr>
      <t>(1)</t>
    </r>
  </si>
  <si>
    <r>
      <t xml:space="preserve">2009 YILI HARCAMA (KESİN) </t>
    </r>
    <r>
      <rPr>
        <b/>
        <sz val="10"/>
        <color indexed="10"/>
        <rFont val="Arial Tur"/>
        <family val="0"/>
      </rPr>
      <t>(1)</t>
    </r>
  </si>
  <si>
    <t>YIL SONU KESİN HARCAMA</t>
  </si>
  <si>
    <t>2011 YILI PROGRAM ÖDENEĞİ</t>
  </si>
  <si>
    <t>2011 YILI REVİZE ÖDENEĞİ</t>
  </si>
  <si>
    <t>2010K121460</t>
  </si>
  <si>
    <t>2010K120920</t>
  </si>
  <si>
    <t>2016</t>
  </si>
  <si>
    <t>2014 Yılı Fiyatlarıyla, Bin TL.</t>
  </si>
  <si>
    <t>2016 YATIRIM TEKLİFİ</t>
  </si>
  <si>
    <t>2016 YATIRIM TEKLİFİNİN</t>
  </si>
  <si>
    <t>2013 YILI PROGRAM ÖDENEĞİ</t>
  </si>
  <si>
    <t>2013 YILI REVİZE ÖDENEĞİ</t>
  </si>
  <si>
    <t>Muhtelif Mefruşat Alımları</t>
  </si>
  <si>
    <t>Fotokopi</t>
  </si>
  <si>
    <t>Faks</t>
  </si>
  <si>
    <t>Tarayıcı</t>
  </si>
  <si>
    <t>Kağıt Kıyıcı</t>
  </si>
  <si>
    <t>Printer</t>
  </si>
  <si>
    <t>Masaüstü Bilgisayar</t>
  </si>
  <si>
    <t>Dizüstü Bilgisayar</t>
  </si>
  <si>
    <t>Server Sistemi</t>
  </si>
  <si>
    <t>İş istasyonu</t>
  </si>
  <si>
    <t>Buzdolabı</t>
  </si>
  <si>
    <t>Gaz Tüpleri</t>
  </si>
  <si>
    <t>Laboratuar Masalar ve Yerleşimi</t>
  </si>
  <si>
    <t>Takım ve Tamir Ekipmanları</t>
  </si>
  <si>
    <t>Muktelif Çelik Al Hidrolik Pnömatik Malzeme</t>
  </si>
  <si>
    <t>Laboratuvar plan ve organizasyon hizmeti alımı</t>
  </si>
  <si>
    <t>Muhtelif Hammadde Alımları</t>
  </si>
  <si>
    <t>Muhtelif Kimyevi Madde Alımı</t>
  </si>
  <si>
    <t>Muhtelif Metal Ürünleri Alımları</t>
  </si>
  <si>
    <t>Muhtelif Bilgisayar Yazılım Alımları</t>
  </si>
  <si>
    <t>Proje Çalışmaları İçin Yolluk Giderleri</t>
  </si>
  <si>
    <t>Yardımcı Personel Yıllık Maaş Bedeli</t>
  </si>
  <si>
    <r>
      <t xml:space="preserve">Rektörlük Bilimsel Araştırma Projeleri </t>
    </r>
    <r>
      <rPr>
        <b/>
        <sz val="12"/>
        <color indexed="10"/>
        <rFont val="Arial Tur"/>
        <family val="0"/>
      </rPr>
      <t>( 1 )</t>
    </r>
  </si>
  <si>
    <t>2015 Yılı Fiyatlarıyla, Bin TL.</t>
  </si>
  <si>
    <t>2017 YATIRIM TEKLİFİ</t>
  </si>
  <si>
    <t>2017</t>
  </si>
  <si>
    <t>TAV AN TEKLİFİ</t>
  </si>
  <si>
    <t>2017 YATIRIM TEKLİFİNİN</t>
  </si>
  <si>
    <t>06.5.1.01 Proje Giderleri</t>
  </si>
  <si>
    <t>2014 YILI PROGRAM ÖDENEĞİ</t>
  </si>
  <si>
    <t>No</t>
  </si>
  <si>
    <t>İstenilen Bilgi</t>
  </si>
  <si>
    <t>Doldurulacak Alan</t>
  </si>
  <si>
    <t>I. GENEL BİLGİLER</t>
  </si>
  <si>
    <t>Proje Adı</t>
  </si>
  <si>
    <t>Yatırım Kategorisi</t>
  </si>
  <si>
    <t>Seçenekler</t>
  </si>
  <si>
    <t>Seçilen</t>
  </si>
  <si>
    <t>Kamu Yatırım Programında Yer Alan Proje</t>
  </si>
  <si>
    <t>Özel Amaçlı Merkezi Programlardan (Köydes)</t>
  </si>
  <si>
    <t>Tamamı Yereldeki İdari Birimlerin Kaynaklarından</t>
  </si>
  <si>
    <t>Teşvik Belgeli Özel Sektör Yatırımı</t>
  </si>
  <si>
    <t>Uluslararası Kuruluşlardan (Dünya Bankası)</t>
  </si>
  <si>
    <t>Vatandaş - Devlet İşbirliği Kapsamında Yapılan</t>
  </si>
  <si>
    <t>Proje Uygulayıcısı Kuruluş Türü</t>
  </si>
  <si>
    <t>Üniversiteler</t>
  </si>
  <si>
    <t>Proje Uygulayıcısı Kuruluş</t>
  </si>
  <si>
    <t>Projenin Durumu</t>
  </si>
  <si>
    <t>Devam Eden Proje</t>
  </si>
  <si>
    <t>Proje No</t>
  </si>
  <si>
    <t>Proje Yeri</t>
  </si>
  <si>
    <t>(Birden Fazla Seçebilirsiniz)</t>
  </si>
  <si>
    <t>Beşiktaş</t>
  </si>
  <si>
    <t>Esenler</t>
  </si>
  <si>
    <t>Kadıköy</t>
  </si>
  <si>
    <t>Şişli</t>
  </si>
  <si>
    <t>Proje Türü</t>
  </si>
  <si>
    <t>Altyapı, Çevre Düzenlemesi</t>
  </si>
  <si>
    <t>Araştırma Geliştirme</t>
  </si>
  <si>
    <t xml:space="preserve">Bakım, Onarım, Tadilat </t>
  </si>
  <si>
    <t>Diğer</t>
  </si>
  <si>
    <t>Donanım, Yazılım</t>
  </si>
  <si>
    <t>Etüd Proje</t>
  </si>
  <si>
    <t>Hizmet Alımı</t>
  </si>
  <si>
    <t>İnşaat, Yapım</t>
  </si>
  <si>
    <t>Makine ve Teçhizat, Donatım</t>
  </si>
  <si>
    <t>Mal Alımı</t>
  </si>
  <si>
    <t>Proje Fikrinin Geliştirimesinde Uygulanan Yöntem</t>
  </si>
  <si>
    <t>İhtiyaç Analizi</t>
  </si>
  <si>
    <t>Olanak/Fırsat Etüdü</t>
  </si>
  <si>
    <t>Soru Analizi</t>
  </si>
  <si>
    <t>Fizibilitesi Varsa İşaretleyiniz</t>
  </si>
  <si>
    <t>II. UYGULAMA BİLGİLERİ</t>
  </si>
  <si>
    <t>Proje Özeti</t>
  </si>
  <si>
    <t>Projenin Önem Düzeyi</t>
  </si>
  <si>
    <t>1. Derece (Acil)</t>
  </si>
  <si>
    <t>2. Derece (Zorunlu)</t>
  </si>
  <si>
    <t>3. Derece (Faydalı)</t>
  </si>
  <si>
    <t>Projenin Tamamlanma Düzeyi</t>
  </si>
  <si>
    <t>1. Başlanmayan</t>
  </si>
  <si>
    <t>2. İhale Aşamasında</t>
  </si>
  <si>
    <t>3. Devam Eden (%1-25)</t>
  </si>
  <si>
    <t>4. Devam Eden (%26-50)</t>
  </si>
  <si>
    <t>5. Devam Eden (%51-75)</t>
  </si>
  <si>
    <t>6. Devam Eden (%76-99)</t>
  </si>
  <si>
    <t>7. Biten</t>
  </si>
  <si>
    <t>Projenin Süresi (Ay)</t>
  </si>
  <si>
    <t>Projenin Başlama Tarihi</t>
  </si>
  <si>
    <t>Projenin Bitiş Tarihi</t>
  </si>
  <si>
    <t>III. MALİ BİLGİLERİ</t>
  </si>
  <si>
    <t>Toplam Proje Tutarı (TL.)</t>
  </si>
  <si>
    <t>Merkezi Bütçe (TL.)</t>
  </si>
  <si>
    <t>İç Kredi (TL.)</t>
  </si>
  <si>
    <t>Dış Kredi (TL.)</t>
  </si>
  <si>
    <t>Öz Kaynak (TL.)</t>
  </si>
  <si>
    <t>Hibe (TL.)</t>
  </si>
  <si>
    <t>Önceki Yıllar Toplam Harcama Tutarı (TL.)</t>
  </si>
  <si>
    <t>2016 Yılı Proje Teklif Tutarı (TL.)</t>
  </si>
  <si>
    <t>2017 Yılı Proje Teklif Tutarı (TL.)</t>
  </si>
  <si>
    <t>Gelişme Ekseni</t>
  </si>
  <si>
    <t>Alt Gelişme Ekseni</t>
  </si>
  <si>
    <t>Politik Önceliği</t>
  </si>
  <si>
    <t>Tedbirler</t>
  </si>
  <si>
    <t>İlişkili Olduğu Bölgesel Plan</t>
  </si>
  <si>
    <t>Doğu Anadolu Projesi</t>
  </si>
  <si>
    <t>Doğu Karadeniz Bölgesel Gelişme Planı</t>
  </si>
  <si>
    <t>İlgisi Yoktur</t>
  </si>
  <si>
    <t>Yeşilırmak Havza Gelişim Projesi</t>
  </si>
  <si>
    <t>Zonguldak, Bartın Karabük Bölgesel Gelişim Projesi</t>
  </si>
  <si>
    <t>Sektörü</t>
  </si>
  <si>
    <t>Diğer Kamu Hizmetleri</t>
  </si>
  <si>
    <t>Eğitim</t>
  </si>
  <si>
    <t>Enerji</t>
  </si>
  <si>
    <t>Haberleşme</t>
  </si>
  <si>
    <t>İmalat</t>
  </si>
  <si>
    <t>Konut</t>
  </si>
  <si>
    <t>Kültür</t>
  </si>
  <si>
    <t>Madencilik</t>
  </si>
  <si>
    <t>Sağlık</t>
  </si>
  <si>
    <t>Tarım</t>
  </si>
  <si>
    <t>Turizm</t>
  </si>
  <si>
    <t>Ulaştırma</t>
  </si>
  <si>
    <t>Diğer Kamu Hizmetleri Sektörü</t>
  </si>
  <si>
    <t>Belediye Hizmetleri</t>
  </si>
  <si>
    <t>Çevre</t>
  </si>
  <si>
    <t>Esnaf, Sanat ve K.Sanayi</t>
  </si>
  <si>
    <t>Genel İdare</t>
  </si>
  <si>
    <t>Güvenlik Hizmetleri</t>
  </si>
  <si>
    <t>Harita-Tapu-Kadastro</t>
  </si>
  <si>
    <t>İçme Suyu</t>
  </si>
  <si>
    <t>Kanalizasyon</t>
  </si>
  <si>
    <t>Kırsal Alan Planlaması</t>
  </si>
  <si>
    <t>Sosyal Hizmetler ve Yardımlar</t>
  </si>
  <si>
    <t>Teknolojik Araştırma</t>
  </si>
  <si>
    <t>Ticaret Hizmetleri</t>
  </si>
  <si>
    <t>Yerleşme-Şehirleşme</t>
  </si>
  <si>
    <t>Hedef Kitlesi</t>
  </si>
  <si>
    <t>Yıllık Potansiyel Yaralanıcı Sayısı</t>
  </si>
  <si>
    <t>Ekonomik Ömrü (Yıl)</t>
  </si>
  <si>
    <r>
      <t>NOT:</t>
    </r>
    <r>
      <rPr>
        <b/>
        <sz val="10"/>
        <color indexed="12"/>
        <rFont val="Arial Tur"/>
        <family val="0"/>
      </rPr>
      <t xml:space="preserve"> Bu tablo her yatırım proje numarası olan projeler için ayrı ayrı doldurulacaktır.</t>
    </r>
  </si>
  <si>
    <t>25 Yıl</t>
  </si>
  <si>
    <t>Altyapı</t>
  </si>
  <si>
    <t xml:space="preserve">Diğer   </t>
  </si>
  <si>
    <t>60 Ay</t>
  </si>
  <si>
    <t>2.2.2.10. Bilim, Teknoloji ve Yenilik</t>
  </si>
  <si>
    <t>Kamu kurumları, özel sektör ve Akademisyenler</t>
  </si>
  <si>
    <t>200-300</t>
  </si>
  <si>
    <t>Tablo-13:  KAMU SABİT SERMAYE YATIRIM VE DIŞ PARA DEFLATÖRLERİ (2015=1,0000000)</t>
  </si>
  <si>
    <t>1. Proje hangi sektörde yer alıyorsa o sektöre ait yatırım deflatörü kullanılacak, cari yıl fiyatlarıyla olan harcamalar ilgili yılın deflatörüne bölünerek 2015 yılı fiyatlarına dönüştürülecektir.</t>
  </si>
  <si>
    <t>3. Cari fiyatlarla olan dış para harcamaları (TL cinsinden), ilgili yılın dış para deflatörüne bölünerek 2015 yılı fiyatlarına dönüştürülecektir.</t>
  </si>
  <si>
    <r>
      <t xml:space="preserve">4. 2015 yılı kur değeri olarak </t>
    </r>
    <r>
      <rPr>
        <b/>
        <u val="single"/>
        <sz val="12"/>
        <rFont val="Arial"/>
        <family val="2"/>
      </rPr>
      <t>1 ABD Doları =  2,2154 TL</t>
    </r>
    <r>
      <rPr>
        <u val="single"/>
        <sz val="12"/>
        <rFont val="Arial"/>
        <family val="2"/>
      </rPr>
      <t xml:space="preserve"> </t>
    </r>
    <r>
      <rPr>
        <sz val="12"/>
        <rFont val="Arial"/>
        <family val="2"/>
      </rPr>
      <t>alınacaktır (</t>
    </r>
    <r>
      <rPr>
        <b/>
        <sz val="12"/>
        <rFont val="Arial"/>
        <family val="2"/>
      </rPr>
      <t xml:space="preserve">2016 yılı için 1 ABD Doları = 2,2824 TL, 2017 yılı için 1 ABD Doları=2,3506 TL olarak dikkate alınacaktır.) </t>
    </r>
  </si>
  <si>
    <t>2016 YILI YATIRIM PROGRAMINA TEKLİF EDİLECEK PROJE BİLGİLERİ</t>
  </si>
  <si>
    <t>2015 SONUNA KADAR TAHMİNİ KÜMÜLATİF HARCAMA</t>
  </si>
  <si>
    <t>2018 YILI YATIRIM TEKLİFİ (Toplam)</t>
  </si>
  <si>
    <t>2016 Yılı Fiyatlarıyla, Bin TL.</t>
  </si>
  <si>
    <t>2011-2018</t>
  </si>
  <si>
    <t>2018 YATIRIM TEKLİFİ</t>
  </si>
  <si>
    <t>2018 YATIRIM TEKLİFİNİN</t>
  </si>
  <si>
    <t>2016YATIRIM TEKLİFLERİNİN İLAVE ÖDENEK İHTİYAÇ TABLOSU</t>
  </si>
  <si>
    <t>2018</t>
  </si>
  <si>
    <t>2015 YILI PROGRAM ÖDENEĞİ</t>
  </si>
  <si>
    <t>2015 YILI REVİZE ÖDENEĞİ</t>
  </si>
  <si>
    <t>2014 DEFL</t>
  </si>
  <si>
    <t xml:space="preserve">DKH-TEKONOLOJİK ARAŞTIRMA </t>
  </si>
  <si>
    <t>İleri Arş+Mak.Teçh.+ İnş.</t>
  </si>
  <si>
    <t>2016 YATIRIM TEKLİFLERİNİN İLAVE ÖDENEK İHTİYAÇ TABLOSU</t>
  </si>
  <si>
    <r>
      <t xml:space="preserve">YILDIZ TEKNİK ÜNİVERSİTESİ 2016 - 2018 YATIRIM TEKLİFLERİ </t>
    </r>
    <r>
      <rPr>
        <b/>
        <sz val="14"/>
        <color indexed="10"/>
        <rFont val="Arial"/>
        <family val="2"/>
      </rPr>
      <t>(KURUM TEKLİFİ)</t>
    </r>
  </si>
  <si>
    <t>NOT: Her Proje için ayrı ayrı düzenlenecek</t>
  </si>
  <si>
    <t>2014 YILI REVİZE ÖDENEĞİ</t>
  </si>
  <si>
    <t>Özgelir ( Tezsiz Bap Payından)</t>
  </si>
  <si>
    <t xml:space="preserve">Not: 2015 Yılında   2014 Yılında tezsiz Yüksek Lisans Gelirlerinden </t>
  </si>
  <si>
    <t xml:space="preserve">         Bilimsel Araştırma Projelerine ayrılan  %40 Bap Payından  2015 yılında  Merkezi Araştırma</t>
  </si>
  <si>
    <t>09.8.8.01-2-06.1 Mamul Mal Alımlarına eklenmiştir.</t>
  </si>
  <si>
    <t xml:space="preserve">          Laboratuvarı Projesine  1.000.000.- TL ödenek Likit Karşılığı olarak eklenmiştir.</t>
  </si>
  <si>
    <t>Merkezi Araştırma Laboratuarı Projesi</t>
  </si>
  <si>
    <t>Son yıllarda dünyada giderek artan disiplinlerarası çalışmalar; mikro, nano, mekatronik, biyo teknolojiler, biomimikri ile kompozit, yenilenebilir enerji, klinik teknolojileri, uzay, savunma teknolojilerinde yeni alanlar, gelişmiş yaşam ve proses tabanlı gelişmiş mühendislik gibi bilimsel ve teknolojik alanların doğmasına, gelişmesine neden olmuştur. Bu alanlara yeni kavram ve metot girişleri çok hızlı olmakla beraber bilgi ve teknolojinin yarılanma süresinin de çok kısa olduğu gözlenmektedir. Görünen durum bu alanlarda hızlı girişler yapılması ve bilgi üretme hızı yüksek bir akademik ortam yaratılması gerektiğini göstermektedir. Türk Üniversitelerinde ve üniversiter sisteminde mevcut duruma baktığımızda disiplinlerarası mühendislik faaliyetlerinin etkin oluşmadığı akademisyenlerimizin disiplinlerarası çalışma alanlarına doğru fazla bir değişim göstermedikleri görülmektedir. Öte yandan Dünyada ekonomik değer üreten teknolojilerin de disiplinlerarası alanlardan geldiğini düşündüğümüzde bir an evvel disiplinlerarası mühendislik çalışmalarını artırmak zorunluluğumuz bulunmaktadır.
Ülkemizde dört Teknik üniversitesi bulunmaktadır bunlardan biri olan Yıldız Teknik Üniversitesinin modern teknolojik yarışın önemli bir parçası haline gelebilmesi, ulusal ve uluslararası etkinliklerini arttırabilmesi, teknolojiye ve gelişmişliğe katkı sağlayabilmesi sözü edilen bu alanlarda önder olabilecek merkezi bir araştırma laboratuarı kurulması ile mümkün olabilecektir. Bu merkez displinlerarası mühendislik faaliyetlerini gerçekleştirme ve sürdürülebilirliğini sağlayacaktır. 
Kurulması amaçlanan bu merkezin mikro-nano sistemler, makine, mekatronik, biyomekatronik, biyonik, biyomedikal, klinik teknolojileri, yenilebilir enerji sistemlerini içeren mühendisliği gibi öncü alanlarda bilim ve teknolojik araştırmalar yapabilecek üst düzey bir yapılanmaya sahip olması zorunludur. Bu yapılanmanın içinde doğal olarak temel ve mühendislik bilimlerine ait araştırma olanakları, altyapısı ve ortamı sağlanacaktır.
Özellikli disiplinlerarası kimliği olan mekatronik, biyomekatronik, bionik (biomimikri), klinik teknolojileri, biomedikal, mikro nano malzeme, kaplama teknolojileri ve yenilenebilir enerji proseslerinin geliştirilmesi alanlarında biimsel ve teknolojik çıktılar elde edilmesi amaçlanmaktadır. 
Kurulması planlanan merkezi laboratuarın temel amaçları ve elde edilecek bilimsel, ekonomik ve sosyal faydalar:
*Ulusal ve uluslar arası araştırma alanlarında çalışan araştırmacılara kolay ulaşılabilir bilim ve teknolojik araştırma hizmeti ve altyapısı sunmak,
*İyi organize olmuş ve disiplini yüksek çalışma grupları oluşturabilmek,
Yıldız Teknik Üniversitesi’nde mevcut laboratuarlarda bulunan cihazların ve donanımların verimsizliğini ortadan kaldırmak,
*Tek bir merkezden hizmet vererek mevcut küçük ölçekli laboratuarların verimliliğini ve sürdürülebilirliğini sağlamak,
*Gereksinim duyulan teknik eleman kadrolarının etkin, verimli ve sürekli bir biçimde kullanımını sağlamak,
*Üniversitelerin bilimsel ve teknolojik üretkenliğini azaltan yönetim anlayışının ilerleme yönünde değişimine katkı sağlamak,
Yukarıda sözü edilen tüm unsurlar, öğrenci, araştırıcı ve sanayicilerin daha kaliteli bir kulvardan geçmesini sağlayacak ve düzeyi yükselterek daha kaliteli bir atmosferde buluşmalarını sağlayacaktır. Bu disiplinler arası alanlara açılmak üniversitemizin bilimsel ana fikirlerine ve çalışmalarına olağanüstü katkılar sağlayacaktır.  Ülkemizde bu alanların bir veya bir kısmını kapsayan mükemmeliyet merkezi kurma çalışmaları az sayıda olmakla birlikte disiplinler arası birçok alanı birlikte içinde barındıran merkezler henüz oluşturulamamıştır. Bir teknik üniversite olan kurumumuza böyle bir desteğin sağlanması hedeflenen yapılanmayı sağlamamızı mümkün kılacaktır.</t>
  </si>
  <si>
    <t>2018 Yılı Proje Teklif Tutarı (TL.)</t>
  </si>
  <si>
    <r>
      <rPr>
        <b/>
        <sz val="11"/>
        <color indexed="10"/>
        <rFont val="Arial Tur"/>
        <family val="0"/>
      </rPr>
      <t xml:space="preserve">Kalkınma Planı p.627
</t>
    </r>
    <r>
      <rPr>
        <sz val="11"/>
        <rFont val="Arial Tur"/>
        <family val="0"/>
      </rPr>
      <t>(Kamu kurumları ile üniversitelerde kurulan ve kurulacak araştırma merkezlerinin, AB araştırma altyapısı çalışmalarıyla da uyumlu olacak şekilde, öncelikli alanlarda ve belli yerlerde oluşturulmasını sağlayacak Türkiye Ar-Ge Altyapı Yol Haritası çalışması yapılacaktır.)</t>
    </r>
  </si>
  <si>
    <r>
      <rPr>
        <b/>
        <sz val="11"/>
        <color indexed="12"/>
        <rFont val="Arial Tur"/>
        <family val="0"/>
      </rPr>
      <t xml:space="preserve">Politika Önceliği </t>
    </r>
    <r>
      <rPr>
        <sz val="11"/>
        <rFont val="Arial Tur"/>
        <family val="0"/>
      </rPr>
      <t xml:space="preserve">Kamu kurumları ile üniversitelerde kurulan ve kurulacak araştırma merkezlerinin, AB araştırma altyapısı çalışmalarıyla da uyumlu olacak şekilde, öncelikli alanlarda ve belli yerlerde oluşturulmasını sağlayacak Türkiye Ar-Ge Altyapı Yol Haritası çalışması yapılacaktır.
</t>
    </r>
    <r>
      <rPr>
        <b/>
        <sz val="11"/>
        <color indexed="12"/>
        <rFont val="Arial Tur"/>
        <family val="0"/>
      </rPr>
      <t>Politika Önceliği</t>
    </r>
    <r>
      <rPr>
        <sz val="11"/>
        <rFont val="Arial Tur"/>
        <family val="0"/>
      </rPr>
      <t xml:space="preserve">
Araştırma altyapılarının sanayinin de katılımıyla büyük ölçekli projelerle
desteklenerek ihtisaslaşmasının sağlanması amacıyla Mükemmeliyet
Merkezleri Destek Programı oluşturulacaktır.</t>
    </r>
  </si>
  <si>
    <r>
      <rPr>
        <b/>
        <sz val="11"/>
        <color indexed="12"/>
        <rFont val="Arial Tur"/>
        <family val="0"/>
      </rPr>
      <t>Tedbir 257</t>
    </r>
    <r>
      <rPr>
        <sz val="11"/>
        <rFont val="Arial Tur"/>
        <family val="0"/>
      </rPr>
      <t xml:space="preserve"> 
Araştırma altyapılarının geliştirilmesine ilişkin yol haritası çalışması yapılacaktır.
</t>
    </r>
    <r>
      <rPr>
        <b/>
        <sz val="11"/>
        <color indexed="12"/>
        <rFont val="Arial Tur"/>
        <family val="0"/>
      </rPr>
      <t>Tedbir 259</t>
    </r>
    <r>
      <rPr>
        <b/>
        <sz val="11"/>
        <color indexed="56"/>
        <rFont val="Arial Tur"/>
        <family val="0"/>
      </rPr>
      <t xml:space="preserve"> </t>
    </r>
    <r>
      <rPr>
        <sz val="11"/>
        <rFont val="Arial Tur"/>
        <family val="0"/>
      </rPr>
      <t xml:space="preserve">
Araştırma altyapılarının alanlarında uzmanlaşmasını artırmak amacıyla sonuç odaklı bir destek programı geliştirilecektir.</t>
    </r>
  </si>
  <si>
    <r>
      <t xml:space="preserve">2016 YILI YATIRIM PROGRAMINA TEKLİF EDİLECEK PROJE BİLGİLERİ </t>
    </r>
    <r>
      <rPr>
        <b/>
        <sz val="12"/>
        <color indexed="10"/>
        <rFont val="Arial Tur"/>
        <family val="0"/>
      </rPr>
      <t>(YENİ PROJE)</t>
    </r>
  </si>
  <si>
    <t>Biyomedikal Mekatronik Laboratuarı Projesi</t>
  </si>
  <si>
    <t xml:space="preserve">Bu proje ile amacımız Mekatronik teknolojilerini kullanarak Biyomedikal-sağlık alanında ileri teknoloji robotik uygulamalarını gerçekleştirebilecek bir laboratuvar altyapısı oluşturmaktır. Mevcut altyapımıza AR&amp;GE ve UR&amp;GE alanlarında hizmet sunabilecek Biyomedikal-Mekatronik Laboratuvarı’nı faaliyete geçirerek, dünyanın bu alanda lider araştırma merkezlerinden biri olmaktır. Kurulacak tesisimiz ile geliştirilmesi/üretimi amaçlanan faaliyetler aşağıdaki gibidir:
• Kateter/endoskopi görüntüleme yöntemlerinin geliştirilmesi/üretilmesi
• Tersine mühendislik ile Biyomedikal-Robotik sistemlerin geliştirilmesi 
• Tedavi amaçlı akıllı protezler
• Tanı ve/veya tedavi amaçlı medikal görüntüleme sistemleri/yöntemlerinin araştırılması
• İlaç yüklü yara örtü materyalleri,
• Kardiovasküler hastalıkların tedavisinde kullanılan multilayer ilaç yüklü stentler 
• Son dönem kalp yetmezliğinde mekanik dolaşım desteği sağlayan minyatür kan pompaları
(Sol Ventrikül Destek Pompaları, SVDP)
• Biyomalzemelerin klinik uygulama öncesi yapılması gereken in vitro ve in vivo testleri, sitotoksisite testleri, doku uyumluluğu testleri
Mekatronik; mekanik, elektronik, bilgisayar, kontrol mühendisliği ve temel bilimler (fizik, kimya ve biyoloji), ilkelerinin merkezinde bir dal olup; ileri teknoloji cihazların geliştirilmesine odaklanır. Mekatronik alanının Biyomedikal ile birleştirilmesi ile katma-değeri yüksek geribeslemeli fizyolojik kontrol sistemlerinin ve robotik ürünlerin ülkemizde geliştirilmesine olanak sağlayacak bir altyapı oluşturmayı hedeflemekteyiz. Ülkemizdeki diğer biyomühendislik ve biyomedikal araştırma merkezlerinin büyük bir eksikliği olan temel ürünlerin ilgili pazarda kullanıma hazır duruma getirilmesini mekatronik/robotik çalışmalar ile tamamlamayı planlamaktayız.  Temel Bilimlerden, Mühendislik Bilimlerine birçok farklı disiplinden akademisyeni bir araya getirerek yukarda sıralanan alanlarda çalışabilecek bir altyapı kurmayı amaçlamaktayız. Tersine mühendislik yaparak, var olan sistemlerin yeniden ele alınmasına da olanak sağlayacak bu laboratuvar ile cari açığın önemli bir bölümünü oluşturan sağlık alanına birçok ürün sunmayı hedeflemekteyiz.
Biyomedikal-Mekatronik laboratuvar, ülkemizde bugüne kadar kurulan biyomedikal laboratuvarlarındaki büyük boşluğu biyomühendislik ve biyomedikal araştırma konularında çalışılan malzemelerin, mekatronik bilim dalının da konuya dâhil edilmesi ile, ürünlerin ileri teknolojik cihazlar haline dönüştürülmesi imkanını sağlayacaktır. Örnek olarak, yapay organ teknolojilerinin mekatronik ve mekanik bilimleriyle içi içe çalışılması gereken bir araştırma konudur. Ayrıca, biyosensör üretimi, sinir sistemi, kas sistemi, uyarıların iletilmesi gibi konular hakkında çalışmalar da direkt olarak mekatronik araştırma alanı ile ilgilidir. Geliştirilen birçok biyomedikal malzemenin mikro-nano sistemler, robotik gibi çalışma konuları ile entegrasyonu sayesinde, son ürüne dönüştürülerek ülke ekonomisine kazandırılabilecektir. Bu bakımdan biyomedikal mekatronik laboratuvarı bilgi birikimleri ve araştırmaların teknolojiye transferi için vazgeçilmezdir.  Bu kapsamda,  altyapı olarak hazırlanacak laboratuvara yapılan yatırım, tasarlanan ve geliştirilen ürünler ile ülkemizde bilgi temelli bir ekonomik katkıya dönüşümünü sağlayacak, bilgiyi teknoloji transferi ile ekonomik değere dönüştürecek, ayrıca ulusal ve uluslararası paydaşlar arasında etkileşimler yaratacaktır.
Yerli teknolojilerin yokluğunda yabancı imalat cihazlar yüksek fiyatlara ithal edilmektedir.  Bu cihazların yerli imkânlarla geliştirilip klinikte kullanılabilecek düzeye getirilmesi ciddi bir ekonomik ihtiyaç teşkil etmektedir. Buna, ithal teknolojilerin yurdumuzdaki klinik veriminin henüz dünya standartlarına göre tatmin edici bir düzeye erişmediği eklenirse, ihtiyacın tıbbi ve insani boyutları da meydana çıkmaktadır.  Başarısızlığın sebeplerinden biri, klinikte kullanılabilecek verim ve kalitede cihaz geliştirme programlarına mühendis ve hekimlerimizin Ar-Ge aşamasından itibaren katılmamasıdır. Yurtdışında akademisyen, hekim ve mühendislerin ortak çabalarıyla uzun yıllar süren deneyler sonunda geliştirilen biyomedikal teknolojiler, temsilci firmalar aracılığıyla dünyaya pazarlanmaktadır. Teknolojinin yerel temsilcisi firmalar, kullanıcılara eğitim programları vermek zorundadır. Ne yazık ki bu kısıtlı eğitim ile çoğu yüksek teknoloji içeren cihazın kullanımında karşılaşılan teknik/klinik problemleri anlamak ve bunların üstesinden gelecek bilgi ve tecrübeyi edinmek imkânsıza yakındır. 
Sorunun çözümü, teknik ve klinik personelin Ar-Ge sürecine bilfiil iştirak etmeleridir. Fakat çoğu alanda yurdumuzda bu süreç henüz başlatılmamıştır; dahası, Akademi-Hastane-Sanayi işbirliği anlayışı henüz tam anlamıyla gelişmemiştir. Kurulması önerilen Merkez, mevcut yerli teknoloji ve bilgiyi kullanarak ve yenilikçi metodlar üreterek, rekabetçi ve katma değeri yüksek ürünler yaratmayı, bunu yaparken de yurdumuzdaki mevcut altyapı ve üstyapı açıklarını gidermek yolunda başarılı bir örnek teşkil etmeyi hedeflemektedir. Bu sürecin ülkemizde tıbbi cihazların geliştirilmesi ve üretilmesi için gerekli olan bilimsel ve teknolojik potansiyelin harekete geçirilmesine anlamlı katkıları olması beklenmektedir. Projenin her çıktısı Merkez kapsamında geliştirilmekte olan diğer yenilikçi sistemlere, algoritmalara, ve sensör teknolojilerine girdi sağlayacak; bu metod ve teknolojilerden sağlık alanında yeni uygulama projelerinin üretilmesine temel teşkil edecektir. 
</t>
  </si>
  <si>
    <t>Başlanmayan</t>
  </si>
  <si>
    <t>36 Ay</t>
  </si>
  <si>
    <r>
      <rPr>
        <b/>
        <sz val="11"/>
        <color indexed="12"/>
        <rFont val="Arial Tur"/>
        <family val="0"/>
      </rPr>
      <t>Politika Önceliği:</t>
    </r>
    <r>
      <rPr>
        <sz val="11"/>
        <rFont val="Arial Tur"/>
        <family val="0"/>
      </rPr>
      <t xml:space="preserve"> Kamu kurumları ile üniversitelerde kurulan ve kurulacak araştırma merkezlerinin, AB araştırma altyapısı çalışmalarıyla da uyumlu olacak şekilde, öncelikli alanlarda ve belli yerlerde oluşturulmasını sağlayacak Türkiye Ar-Ge Altyapı Yol Haritası çalışması yapılacaktır.
</t>
    </r>
    <r>
      <rPr>
        <b/>
        <sz val="11"/>
        <color indexed="12"/>
        <rFont val="Arial Tur"/>
        <family val="0"/>
      </rPr>
      <t>Politika Önceliği:</t>
    </r>
    <r>
      <rPr>
        <sz val="11"/>
        <rFont val="Arial Tur"/>
        <family val="0"/>
      </rPr>
      <t xml:space="preserve">
Araştırma altyapılarının sanayinin de katılımıyla büyük ölçekli projelerle
desteklenerek ihtisaslaşmasının sağlanması amacıyla Mükemmeliyet
Merkezleri Destek Programı oluşturulacaktır.</t>
    </r>
  </si>
  <si>
    <r>
      <rPr>
        <b/>
        <sz val="11"/>
        <color indexed="12"/>
        <rFont val="Arial Tur"/>
        <family val="0"/>
      </rPr>
      <t>Tedbir 257</t>
    </r>
    <r>
      <rPr>
        <sz val="11"/>
        <rFont val="Arial Tur"/>
        <family val="0"/>
      </rPr>
      <t xml:space="preserve"> 
Araştırma altyapılarının geliştirilmesine ilişkin yol haritası çalışması yapılacaktır.
</t>
    </r>
    <r>
      <rPr>
        <b/>
        <sz val="11"/>
        <color indexed="12"/>
        <rFont val="Arial Tur"/>
        <family val="0"/>
      </rPr>
      <t>Tedbir 259</t>
    </r>
    <r>
      <rPr>
        <sz val="11"/>
        <rFont val="Arial Tur"/>
        <family val="0"/>
      </rPr>
      <t xml:space="preserve"> 
Araştırma altyapılarının alanlarında uzmanlaşmasını artırmak amacıyla sonuç odaklı bir destek programı geliştirilecektir.</t>
    </r>
  </si>
  <si>
    <t>İleri Arş+Mak.Teçh.+ İnş.(Moleküler Biyoloji, Mikrobiyoloji, Tozsuz Oda, Temiz oda, Çizgi kromatografi odası ve hücre kültürü odası yapımı)</t>
  </si>
  <si>
    <t>SEM</t>
  </si>
  <si>
    <t>AFM</t>
  </si>
  <si>
    <t>PVD SİSTEMLERİ</t>
  </si>
  <si>
    <t>XRD</t>
  </si>
  <si>
    <t>XRF</t>
  </si>
  <si>
    <t>SARFLAR</t>
  </si>
  <si>
    <t>Muhtelif Çelik Al Hidrolik Pnömatik Malzeme</t>
  </si>
  <si>
    <t>Biyomedikal Mekatronik Laboratuvarı</t>
  </si>
  <si>
    <t>Multigas Analyzer</t>
  </si>
  <si>
    <t>Süper Bilgisayar Sistemi</t>
  </si>
  <si>
    <t>Tıbbi cihaz geliştilmede kullanılan 
temel elektronik cihazlar</t>
  </si>
  <si>
    <t>Ultrasantrifüj</t>
  </si>
  <si>
    <t>Dönel Elektromekanik Eyleyici Performans Analizörü</t>
  </si>
  <si>
    <t>Manyetik Akı ve Demagnetizasyon 
Ölçüm ve Karakterizasyon Cihazı</t>
  </si>
  <si>
    <t>Çok Maksatlı Elektrik Güç Analizörü</t>
  </si>
  <si>
    <t xml:space="preserve">Parçacık Hızı Görüntüleme (PHG) Sistemi </t>
  </si>
  <si>
    <t>Modüler Hızlı Görüntü ve Veri İşleme Ünitesi</t>
  </si>
  <si>
    <t>X-Ray Computer Tomography ve Muayene Cihazı</t>
  </si>
  <si>
    <t xml:space="preserve">PCB-Stencil Hazırlama Cihazı </t>
  </si>
  <si>
    <t>3D Yazıcı/Tarayıcı ve CNC Freze Tezgahı</t>
  </si>
  <si>
    <t>PVD kaplama sistemleri</t>
  </si>
  <si>
    <t>Spektroskopi sistemleri</t>
  </si>
  <si>
    <t>Temiz oda (10-100-1000 sınıflarına)</t>
  </si>
  <si>
    <t>Dual Beam Mikroskop</t>
  </si>
  <si>
    <t>Soğutmalı masa üstü laboratuvar santrifüjü</t>
  </si>
  <si>
    <t>EEG-EMG cihazı</t>
  </si>
  <si>
    <t>Titreşimsiz Masalar ve Mikro Aktivatörler</t>
  </si>
  <si>
    <t>Full body motion capturing system</t>
  </si>
  <si>
    <t>Bioreaktör ve Fermentör</t>
  </si>
  <si>
    <t>Soğutmalı inkübatör</t>
  </si>
  <si>
    <t>Vakumlu etüv</t>
  </si>
  <si>
    <t xml:space="preserve">Mikrobiyolojik inkübatör </t>
  </si>
  <si>
    <t>Nanodrop cihazı</t>
  </si>
  <si>
    <t>Polarize mikroskop</t>
  </si>
  <si>
    <t>Güç kaynağı</t>
  </si>
  <si>
    <t>Hızlı Kamera sistemi</t>
  </si>
  <si>
    <t>Hassas terazi</t>
  </si>
  <si>
    <t>Isıtıcılı manyetik karıştırıcı</t>
  </si>
  <si>
    <t>Derin dondurucu</t>
  </si>
  <si>
    <t>Vakum pompası</t>
  </si>
  <si>
    <t>Ultrasonik banyo</t>
  </si>
  <si>
    <t>Stereo ve İnvert Laboratuvar  Mikroskopları</t>
  </si>
  <si>
    <t>Mini Horizantal elektroforez jel sistemi</t>
  </si>
  <si>
    <t>Mini vertical Elektroforez jel sistemi</t>
  </si>
  <si>
    <t>Sarflar</t>
  </si>
  <si>
    <t>2017 YILI YATIRIM PROGRAMINA TEKLİF EDİLECEK PROJE BİLGİLERİ</t>
  </si>
  <si>
    <t>2017 Yılı Fiyatlarıyla, Bin TL.</t>
  </si>
  <si>
    <r>
      <t xml:space="preserve">2017 YATIRIM TEKLİFLERİ TABLOSU </t>
    </r>
    <r>
      <rPr>
        <b/>
        <sz val="14"/>
        <color indexed="10"/>
        <rFont val="Arial Tur"/>
        <family val="0"/>
      </rPr>
      <t>(KURUM TEKLİFİ)</t>
    </r>
  </si>
  <si>
    <r>
      <t xml:space="preserve">TABLO-1: 2017 - 2019 DÖNEMİ YATIRIM TEKLİFLERİ ÖZET TABLOSU </t>
    </r>
    <r>
      <rPr>
        <b/>
        <sz val="14"/>
        <color indexed="10"/>
        <rFont val="Arial Tur"/>
        <family val="0"/>
      </rPr>
      <t>(TAVAN TEKLİFİ)</t>
    </r>
  </si>
  <si>
    <t>2016 SONUNA KADAR TAHMİNİ KÜMÜLATİF HARCAMA</t>
  </si>
  <si>
    <t>2017 YILI YATIRIM TEKLİFİ</t>
  </si>
  <si>
    <t>2019 YILI YATIRIM TEKLİFİ (Toplam)</t>
  </si>
  <si>
    <r>
      <t xml:space="preserve">TABLO-2: YATIRIM PROJELERİ LİSTESİ (2017 - 2019) </t>
    </r>
    <r>
      <rPr>
        <b/>
        <sz val="14"/>
        <color indexed="10"/>
        <rFont val="Arial Tur"/>
        <family val="0"/>
      </rPr>
      <t>(TAVAN TEKLİFİ)</t>
    </r>
  </si>
  <si>
    <t>2016 SONUNA KADAR TAHMİNİ KÜMÜLATİF  HARCAMA</t>
  </si>
  <si>
    <t>2019 YATIRIM TEKLİFİ</t>
  </si>
  <si>
    <t>2019</t>
  </si>
  <si>
    <r>
      <t xml:space="preserve">TABLO-1: 2017 - 2019 DÖNEMİ YATIRIM TEKLİFLERİ ÖZET TABLOSU </t>
    </r>
    <r>
      <rPr>
        <b/>
        <sz val="14"/>
        <color indexed="10"/>
        <rFont val="Arial Tur"/>
        <family val="0"/>
      </rPr>
      <t>(KURUM TEKLİFİ)</t>
    </r>
  </si>
  <si>
    <r>
      <t xml:space="preserve">TABLO-2: YATIRIM PROJELERİ LİSTESİ (2017 - 2019) </t>
    </r>
    <r>
      <rPr>
        <b/>
        <sz val="14"/>
        <color indexed="10"/>
        <rFont val="Arial Tur"/>
        <family val="0"/>
      </rPr>
      <t>(KURUM TEKLİFİ)</t>
    </r>
  </si>
  <si>
    <t>Tablo- 4:   2017 YILI YATIRIM PROJELERİNİN STRATEJİK PLAN VE PERFORMANS PROGRAMI İLE İLİŞKİSİ</t>
  </si>
  <si>
    <t>2016 YIL SONU HARCAMA TAHMİNİ</t>
  </si>
  <si>
    <t>Strateji Geliştirme Dairesi Başkanlığı Dolduracaktır.</t>
  </si>
  <si>
    <t>2019 YATIRIM TEKLİFİNİN</t>
  </si>
  <si>
    <t>GENEL TOPLAM (2017-2019)</t>
  </si>
  <si>
    <t>4734 sayılı Kamu İhale Kanunu kapsamında sari ihalesi yapılan projeler ve 2017-2019 döneminde bu projeler için taahhüt edilen ödemeler dipnot ile belirtilecektir.</t>
  </si>
  <si>
    <t xml:space="preserve">     a) 2017'de Bitenler</t>
  </si>
  <si>
    <t xml:space="preserve">     b) 2017'den Sonraya Kalanlar</t>
  </si>
  <si>
    <t>TABLO-5: 2015 VE 2016 YILLARI YATIRIM ÖDENEK VE HARCAMALARI</t>
  </si>
  <si>
    <t>2016 YILI PROGRAM ÖDENEĞİ</t>
  </si>
  <si>
    <t>NOT: Karakteristiğin   Özelliği yazılacak</t>
  </si>
  <si>
    <t>NOT: Kurum Teklifli  Doldurulacak ( Proje için İhtiyac duyulan   miktar Kurum teklifi olarak yazılacaktır.</t>
  </si>
  <si>
    <t xml:space="preserve">     </t>
  </si>
  <si>
    <t xml:space="preserve">NOT:  Projeler için  İhtiyaç duyulan   Ödenekler ( Kurum Teklifleri) yazılacaktır. </t>
  </si>
  <si>
    <t>NOT: Bu projeye  2.593  Maliye Bakanlığından ek Ödenek talebinde bulunulmuştur.  ( Merkez lab İnşaatı Projesi için.)</t>
  </si>
  <si>
    <t>NOT.  2016 yılında  Merkezi Araştırma Laboratuarı  Projesi için yapılabilecek  Yılsonu harcama tahmini yapılacaktır.</t>
  </si>
  <si>
    <t>NOT: 2017-2019 Yılları için belirlenen tavan teklifleri yazılacaktır. Yeni Projeler olsa Dahi tavan Teklifinin sınırları aşılmaycaktır.</t>
  </si>
  <si>
    <t>GENEL TOPLAM (2013 + 2014 + 2015)</t>
  </si>
  <si>
    <t>Büro Mefruşatı Alımları</t>
  </si>
  <si>
    <t>Laboratuar Cihazı Alımları</t>
  </si>
  <si>
    <t>Diğer Makine Teçhizat Alımları</t>
  </si>
  <si>
    <t>Hammadde Alımları</t>
  </si>
  <si>
    <t>Diğer Alımlar</t>
  </si>
  <si>
    <t>Bilgisayar Yazılımı Alımları</t>
  </si>
  <si>
    <t>Lisans Alımları</t>
  </si>
  <si>
    <t>Diğer Sermaye Giderleri</t>
  </si>
  <si>
    <t>Hizmet Binası</t>
  </si>
  <si>
    <t>Proje Giderleri</t>
  </si>
  <si>
    <t>Laboratuar Gereçleri Alımları</t>
  </si>
  <si>
    <t>Diğer Avadanlık Alımları</t>
  </si>
  <si>
    <t>Elektronik Ortamda Yayın Alımları ve Yapımları</t>
  </si>
  <si>
    <t>Görüntülü Yayın Alımları ve Yapımları</t>
  </si>
  <si>
    <t>Müşavirlik Giderleri</t>
  </si>
  <si>
    <t>Kontrol Giderleri</t>
  </si>
  <si>
    <t>Plan Proje Alımları</t>
  </si>
  <si>
    <t>Patent Alımları</t>
  </si>
  <si>
    <t>Diğer Fikri Hak Alımları</t>
  </si>
  <si>
    <t>Yurtiçi Geçici Görev Yollukları</t>
  </si>
  <si>
    <t>Yurtdışı Geçici Görev Yollukları</t>
  </si>
  <si>
    <r>
      <t>Rektörlük Bilimsel Araştırma Projeleri</t>
    </r>
    <r>
      <rPr>
        <b/>
        <sz val="11"/>
        <color indexed="10"/>
        <rFont val="Arial"/>
        <family val="2"/>
      </rPr>
      <t xml:space="preserve"> (Özel Ödenek DÖSE)</t>
    </r>
  </si>
  <si>
    <r>
      <t xml:space="preserve">2017 YILI YATIRIM PROGRAMINA TEKLİF EDİLECEK PROJE BİLGİLERİ </t>
    </r>
    <r>
      <rPr>
        <b/>
        <sz val="12"/>
        <color indexed="10"/>
        <rFont val="Arial Tur"/>
        <family val="0"/>
      </rPr>
      <t>(YENİ PROJE)</t>
    </r>
  </si>
  <si>
    <t>2015 BÜTÇE KANUNU</t>
  </si>
  <si>
    <t>2016 YILI TAVAN TEKLFİ</t>
  </si>
  <si>
    <t>2017 YILI TAVAN TEKLİFİ</t>
  </si>
  <si>
    <t>2018                TAVAN  TEKLİFİ</t>
  </si>
  <si>
    <t>06.1</t>
  </si>
  <si>
    <t>MAMUL MAL ALIMLARI</t>
  </si>
  <si>
    <t>06.1.1.01</t>
  </si>
  <si>
    <t>06.1.2.01</t>
  </si>
  <si>
    <t>Büro Makinaları Alımları (Asgari Değerin Üzerinde)</t>
  </si>
  <si>
    <t>06.1.2.02</t>
  </si>
  <si>
    <t>06.1.2.04</t>
  </si>
  <si>
    <t>06.1.2.90</t>
  </si>
  <si>
    <t>06.1.6.01</t>
  </si>
  <si>
    <t>06.2</t>
  </si>
  <si>
    <t>MENKUL SERMAYE ÜRETİM GİDERLERİ</t>
  </si>
  <si>
    <t>06.2.2.01</t>
  </si>
  <si>
    <t>06.2.8.01</t>
  </si>
  <si>
    <t>06.2.9.01</t>
  </si>
  <si>
    <t>06.3</t>
  </si>
  <si>
    <t>GAYRİ MADDİ HAK ALIMLARI</t>
  </si>
  <si>
    <t>06.3.1.01</t>
  </si>
  <si>
    <t>06.3.3.01</t>
  </si>
  <si>
    <t>06.9</t>
  </si>
  <si>
    <t>DİĞER SERMAYE GİDERLERİ</t>
  </si>
  <si>
    <t>06.9.9.01</t>
  </si>
  <si>
    <t xml:space="preserve">Bilgisayar Alımları </t>
  </si>
  <si>
    <t>Basılı Yayın Alımları</t>
  </si>
  <si>
    <t>06.1.6.03</t>
  </si>
  <si>
    <t>06.1.6.04</t>
  </si>
  <si>
    <t>06.1.6.90</t>
  </si>
  <si>
    <t>Diğer Yayın Alımları</t>
  </si>
  <si>
    <t>06.5</t>
  </si>
  <si>
    <t>GAYRİMENKUL SERMAYE ÜRETİM GİDERLERİ</t>
  </si>
  <si>
    <t>06.5.7.01</t>
  </si>
  <si>
    <t>06.5.1.01</t>
  </si>
  <si>
    <t>BİLİMSEL ARAŞTIRMA PROJELERİ  KOORDİNATÖRLÜĞÜ</t>
  </si>
  <si>
    <t>38.10.09.01</t>
  </si>
  <si>
    <t>06.1.3.04</t>
  </si>
  <si>
    <t>06.1.3.90</t>
  </si>
  <si>
    <t>06.2.1.01</t>
  </si>
  <si>
    <t>06.2.1.02</t>
  </si>
  <si>
    <t>06.2.1.03</t>
  </si>
  <si>
    <t>06.2.1.90</t>
  </si>
  <si>
    <t>Diğer Giderler</t>
  </si>
  <si>
    <t>06.2.7.01</t>
  </si>
  <si>
    <t>Kimyevi Madde İle Kauçuk ve Plastik Ürün  Alımları</t>
  </si>
  <si>
    <t>Metal Alımı Ürünü Alımları</t>
  </si>
  <si>
    <t>06.3.2.02</t>
  </si>
  <si>
    <t>06.3.4.01</t>
  </si>
  <si>
    <t>06.3.9.01</t>
  </si>
  <si>
    <t>06.9.2.01</t>
  </si>
  <si>
    <t>06.9.2.03</t>
  </si>
  <si>
    <r>
      <t xml:space="preserve">YENİ PROJE </t>
    </r>
    <r>
      <rPr>
        <b/>
        <sz val="10"/>
        <rFont val="Arial Tur"/>
        <family val="0"/>
      </rPr>
      <t>(Rektörlük Bilimsel Araştırma Projeleri)</t>
    </r>
  </si>
  <si>
    <t>ÖZEL ÖDENEK (DÖSE)</t>
  </si>
  <si>
    <t>Kimyevi Madde ile Kauçuk ve Plastik Ürün Alımları</t>
  </si>
  <si>
    <t>GENEL TOPLAM (2011 + 2012 + 2013)</t>
  </si>
  <si>
    <t>TAVAN TEKLİF</t>
  </si>
  <si>
    <t>BÜTÇE TAHMİNİ</t>
  </si>
  <si>
    <t>YENİ PROJE</t>
  </si>
  <si>
    <t>BİLM. ARAŞ. PROJ.</t>
  </si>
  <si>
    <r>
      <t xml:space="preserve">2017 - 2019 YILLARI YATIRIM TEKLİFLERİ </t>
    </r>
    <r>
      <rPr>
        <b/>
        <sz val="12"/>
        <color indexed="10"/>
        <rFont val="Arial Tur"/>
        <family val="0"/>
      </rPr>
      <t>(KURUM TEKLİFİ)</t>
    </r>
  </si>
  <si>
    <t>2016 BÜTÇE KANUNU</t>
  </si>
  <si>
    <t xml:space="preserve">NOT:  *Harcama kalemi bazında  ekonomik 4 duzey kurum teklifleri ( Proje için İhtiyac duyulan Ödenek Dağılımı Yapılacak ) </t>
  </si>
  <si>
    <r>
      <t xml:space="preserve">2011K120410 </t>
    </r>
    <r>
      <rPr>
        <b/>
        <sz val="10"/>
        <rFont val="Arial Tur"/>
        <family val="0"/>
      </rPr>
      <t>(TEKNOLOJİK ARŞ.PRJ.) i</t>
    </r>
  </si>
  <si>
    <r>
      <t>YILDIZ TEKNİK ÜNİVERSİTESİ 2017-2019 YILI YATIRIM PROGRAMI</t>
    </r>
    <r>
      <rPr>
        <b/>
        <sz val="12"/>
        <color indexed="10"/>
        <rFont val="Arial Tur"/>
        <family val="0"/>
      </rPr>
      <t xml:space="preserve"> (KURUM TEKLİFİ)</t>
    </r>
  </si>
  <si>
    <t xml:space="preserve">         * Belirlenen tavan teklif Ödeneği İhtiyac duyulan Harcama kalemlerine dağılımları yapılacaktır.</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</si>
</sst>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0000"/>
    <numFmt numFmtId="181" formatCode="0.000000"/>
    <numFmt numFmtId="182" formatCode="_-* #,##0\ _T_L_-;\-* #,##0\ _T_L_-;_-* &quot;-&quot;??\ _T_L_-;_-@_-"/>
    <numFmt numFmtId="183" formatCode="\(#,##0\)"/>
    <numFmt numFmtId="184" formatCode="\%0.0"/>
    <numFmt numFmtId="185" formatCode="0.0000000000"/>
    <numFmt numFmtId="186" formatCode="0.000000000"/>
    <numFmt numFmtId="187" formatCode="###\ 000"/>
    <numFmt numFmtId="188" formatCode="#,##0.000"/>
    <numFmt numFmtId="189" formatCode="0.0000000\ \ "/>
    <numFmt numFmtId="190" formatCode="###\ ###\ \ "/>
    <numFmt numFmtId="191" formatCode="###\ ###\ ###\ "/>
    <numFmt numFmtId="192" formatCode="###\ ###\ ###\ \ "/>
    <numFmt numFmtId="193" formatCode="&quot;Evet&quot;;&quot;Evet&quot;;&quot;Hayır&quot;"/>
    <numFmt numFmtId="194" formatCode="&quot;Doğru&quot;;&quot;Doğru&quot;;&quot;Yanlış&quot;"/>
    <numFmt numFmtId="195" formatCode="&quot;Açık&quot;;&quot;Açık&quot;;&quot;Kapalı&quot;"/>
    <numFmt numFmtId="196" formatCode="###\ ###\ \ \ \ \ \ "/>
    <numFmt numFmtId="197" formatCode="###\ ###"/>
    <numFmt numFmtId="198" formatCode="0.0"/>
    <numFmt numFmtId="199" formatCode="###\ ###\ \ \ "/>
    <numFmt numFmtId="200" formatCode="[$-41F]dd\ mmmm\ yyyy\ dddd"/>
    <numFmt numFmtId="201" formatCode="#,##0.00\ &quot;TL&quot;"/>
    <numFmt numFmtId="202" formatCode="00.00"/>
    <numFmt numFmtId="203" formatCode="#,##0.0000"/>
    <numFmt numFmtId="204" formatCode="#,##0.0"/>
    <numFmt numFmtId="205" formatCode="[$¥€-2]\ #,##0.00_);[Red]\([$€-2]\ #,##0.00\)"/>
  </numFmts>
  <fonts count="120">
    <font>
      <sz val="10"/>
      <name val="Arial"/>
      <family val="0"/>
    </font>
    <font>
      <b/>
      <sz val="9"/>
      <name val="Arial"/>
      <family val="2"/>
    </font>
    <font>
      <b/>
      <sz val="10"/>
      <name val="Arial"/>
      <family val="2"/>
    </font>
    <font>
      <b/>
      <sz val="12"/>
      <name val="Arial Tur"/>
      <family val="0"/>
    </font>
    <font>
      <sz val="8"/>
      <name val="Arial"/>
      <family val="2"/>
    </font>
    <font>
      <b/>
      <sz val="12"/>
      <name val="Arial"/>
      <family val="2"/>
    </font>
    <font>
      <b/>
      <sz val="11"/>
      <name val="Arial"/>
      <family val="2"/>
    </font>
    <font>
      <u val="single"/>
      <sz val="10"/>
      <color indexed="12"/>
      <name val="Arial"/>
      <family val="2"/>
    </font>
    <font>
      <u val="single"/>
      <sz val="10"/>
      <color indexed="36"/>
      <name val="Arial"/>
      <family val="2"/>
    </font>
    <font>
      <b/>
      <sz val="14"/>
      <name val="Arial Tur"/>
      <family val="0"/>
    </font>
    <font>
      <sz val="12"/>
      <name val="Arial Tur"/>
      <family val="0"/>
    </font>
    <font>
      <b/>
      <sz val="11"/>
      <name val="Arial Tur"/>
      <family val="0"/>
    </font>
    <font>
      <sz val="11"/>
      <name val="Arial"/>
      <family val="2"/>
    </font>
    <font>
      <b/>
      <sz val="10"/>
      <color indexed="10"/>
      <name val="Arial"/>
      <family val="2"/>
    </font>
    <font>
      <b/>
      <sz val="14"/>
      <name val="Arial"/>
      <family val="2"/>
    </font>
    <font>
      <b/>
      <sz val="10"/>
      <name val="Arial Tur"/>
      <family val="0"/>
    </font>
    <font>
      <sz val="11"/>
      <name val="Arial Tur"/>
      <family val="0"/>
    </font>
    <font>
      <b/>
      <sz val="11"/>
      <color indexed="12"/>
      <name val="Arial Tur"/>
      <family val="0"/>
    </font>
    <font>
      <b/>
      <sz val="10"/>
      <color indexed="12"/>
      <name val="Arial Tur"/>
      <family val="0"/>
    </font>
    <font>
      <sz val="10"/>
      <name val="Arial Tur"/>
      <family val="0"/>
    </font>
    <font>
      <b/>
      <sz val="11"/>
      <color indexed="14"/>
      <name val="Arial Tur"/>
      <family val="0"/>
    </font>
    <font>
      <b/>
      <sz val="10"/>
      <color indexed="10"/>
      <name val="Arial Tur"/>
      <family val="0"/>
    </font>
    <font>
      <b/>
      <sz val="14"/>
      <color indexed="10"/>
      <name val="Arial Tur"/>
      <family val="0"/>
    </font>
    <font>
      <sz val="14"/>
      <name val="Arial Tur"/>
      <family val="0"/>
    </font>
    <font>
      <b/>
      <sz val="10"/>
      <color indexed="14"/>
      <name val="Arial Tur"/>
      <family val="0"/>
    </font>
    <font>
      <b/>
      <sz val="11"/>
      <color indexed="10"/>
      <name val="Arial Tur"/>
      <family val="0"/>
    </font>
    <font>
      <sz val="10"/>
      <color indexed="10"/>
      <name val="Arial"/>
      <family val="2"/>
    </font>
    <font>
      <sz val="14"/>
      <name val="Arial"/>
      <family val="2"/>
    </font>
    <font>
      <b/>
      <vertAlign val="superscript"/>
      <sz val="10"/>
      <name val="Arial"/>
      <family val="2"/>
    </font>
    <font>
      <b/>
      <sz val="7"/>
      <name val="Arial"/>
      <family val="2"/>
    </font>
    <font>
      <b/>
      <sz val="14"/>
      <color indexed="10"/>
      <name val="Arial"/>
      <family val="2"/>
    </font>
    <font>
      <b/>
      <sz val="12"/>
      <color indexed="10"/>
      <name val="Arial Tur"/>
      <family val="0"/>
    </font>
    <font>
      <b/>
      <sz val="14"/>
      <name val="Verdana"/>
      <family val="2"/>
    </font>
    <font>
      <sz val="10"/>
      <name val="Verdana"/>
      <family val="2"/>
    </font>
    <font>
      <b/>
      <sz val="12"/>
      <name val="Verdana"/>
      <family val="2"/>
    </font>
    <font>
      <b/>
      <sz val="10"/>
      <color indexed="12"/>
      <name val="Verdana"/>
      <family val="2"/>
    </font>
    <font>
      <b/>
      <sz val="10"/>
      <name val="Verdana"/>
      <family val="2"/>
    </font>
    <font>
      <b/>
      <sz val="10"/>
      <color indexed="10"/>
      <name val="Verdana"/>
      <family val="2"/>
    </font>
    <font>
      <b/>
      <sz val="16"/>
      <color indexed="12"/>
      <name val="Verdana"/>
      <family val="2"/>
    </font>
    <font>
      <vertAlign val="superscript"/>
      <sz val="10"/>
      <name val="Arial Tur"/>
      <family val="0"/>
    </font>
    <font>
      <vertAlign val="superscript"/>
      <sz val="10"/>
      <name val="Arial"/>
      <family val="2"/>
    </font>
    <font>
      <sz val="7"/>
      <name val="Times New Roman"/>
      <family val="1"/>
    </font>
    <font>
      <sz val="10"/>
      <color indexed="8"/>
      <name val="Arial Tur"/>
      <family val="0"/>
    </font>
    <font>
      <sz val="10"/>
      <color indexed="12"/>
      <name val="Arial"/>
      <family val="2"/>
    </font>
    <font>
      <sz val="10"/>
      <color indexed="14"/>
      <name val="Arial"/>
      <family val="2"/>
    </font>
    <font>
      <b/>
      <sz val="10"/>
      <color indexed="48"/>
      <name val="Arial"/>
      <family val="2"/>
    </font>
    <font>
      <sz val="12"/>
      <name val="Arial TUR"/>
      <family val="2"/>
    </font>
    <font>
      <sz val="12"/>
      <name val="Arial"/>
      <family val="2"/>
    </font>
    <font>
      <b/>
      <u val="single"/>
      <sz val="10"/>
      <name val="Arial"/>
      <family val="2"/>
    </font>
    <font>
      <b/>
      <u val="single"/>
      <sz val="12"/>
      <name val="Arial"/>
      <family val="2"/>
    </font>
    <font>
      <sz val="11"/>
      <name val="Times New Roman"/>
      <family val="1"/>
    </font>
    <font>
      <sz val="12"/>
      <color indexed="10"/>
      <name val="Arial Tur"/>
      <family val="0"/>
    </font>
    <font>
      <b/>
      <sz val="12"/>
      <color indexed="12"/>
      <name val="Arial Tur"/>
      <family val="0"/>
    </font>
    <font>
      <b/>
      <sz val="10"/>
      <color indexed="8"/>
      <name val="Arial Tur"/>
      <family val="0"/>
    </font>
    <font>
      <b/>
      <u val="single"/>
      <sz val="10"/>
      <color indexed="12"/>
      <name val="Arial"/>
      <family val="2"/>
    </font>
    <font>
      <b/>
      <sz val="11"/>
      <color indexed="10"/>
      <name val="Times New Roman"/>
      <family val="1"/>
    </font>
    <font>
      <b/>
      <sz val="11"/>
      <name val="Times New Roman"/>
      <family val="1"/>
    </font>
    <font>
      <b/>
      <sz val="11"/>
      <color indexed="12"/>
      <name val="Times New Roman"/>
      <family val="1"/>
    </font>
    <font>
      <u val="single"/>
      <sz val="12"/>
      <name val="Arial"/>
      <family val="2"/>
    </font>
    <font>
      <b/>
      <sz val="11"/>
      <color indexed="10"/>
      <name val="Verdana"/>
      <family val="2"/>
    </font>
    <font>
      <b/>
      <sz val="11"/>
      <name val="Verdana"/>
      <family val="2"/>
    </font>
    <font>
      <sz val="11"/>
      <name val="Verdana"/>
      <family val="2"/>
    </font>
    <font>
      <sz val="11"/>
      <color indexed="10"/>
      <name val="Verdana"/>
      <family val="2"/>
    </font>
    <font>
      <b/>
      <sz val="11"/>
      <color indexed="12"/>
      <name val="Verdana"/>
      <family val="2"/>
    </font>
    <font>
      <b/>
      <sz val="12"/>
      <name val="Times New Roman"/>
      <family val="1"/>
    </font>
    <font>
      <sz val="12"/>
      <name val="Times New Roman"/>
      <family val="1"/>
    </font>
    <font>
      <b/>
      <sz val="11"/>
      <color indexed="56"/>
      <name val="Arial Tur"/>
      <family val="0"/>
    </font>
    <font>
      <sz val="11"/>
      <color indexed="14"/>
      <name val="Arial"/>
      <family val="2"/>
    </font>
    <font>
      <b/>
      <sz val="11"/>
      <color indexed="8"/>
      <name val="arial tur"/>
      <family val="0"/>
    </font>
    <font>
      <b/>
      <sz val="13"/>
      <name val="Times New Roman"/>
      <family val="1"/>
    </font>
    <font>
      <b/>
      <sz val="13"/>
      <name val="Arial Tur"/>
      <family val="0"/>
    </font>
    <font>
      <b/>
      <sz val="11"/>
      <color indexed="1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14"/>
      <name val="Arial Tur"/>
      <family val="0"/>
    </font>
    <font>
      <b/>
      <sz val="12"/>
      <color indexed="10"/>
      <name val="Times New Roman"/>
      <family val="1"/>
    </font>
    <font>
      <sz val="11"/>
      <color indexed="10"/>
      <name val="Arial Tur"/>
      <family val="0"/>
    </font>
    <font>
      <b/>
      <sz val="12"/>
      <name val="Calibri"/>
      <family val="2"/>
    </font>
    <font>
      <sz val="12"/>
      <name val="Calibri"/>
      <family val="2"/>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2"/>
      <color rgb="FFFF0000"/>
      <name val="Arial Tur"/>
      <family val="0"/>
    </font>
    <font>
      <b/>
      <sz val="10"/>
      <color rgb="FFFF0000"/>
      <name val="Arial Tur"/>
      <family val="0"/>
    </font>
    <font>
      <b/>
      <sz val="12"/>
      <color rgb="FFFF33CC"/>
      <name val="Arial Tur"/>
      <family val="0"/>
    </font>
    <font>
      <sz val="12"/>
      <color rgb="FFFF0000"/>
      <name val="Arial Tur"/>
      <family val="0"/>
    </font>
    <font>
      <b/>
      <sz val="12"/>
      <color rgb="FFFF0000"/>
      <name val="Times New Roman"/>
      <family val="1"/>
    </font>
    <font>
      <b/>
      <sz val="11"/>
      <color rgb="FFFF0000"/>
      <name val="Arial Tur"/>
      <family val="0"/>
    </font>
    <font>
      <sz val="11"/>
      <color rgb="FFFF0000"/>
      <name val="Arial Tur"/>
      <family val="0"/>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00FFFF"/>
        <bgColor indexed="64"/>
      </patternFill>
    </fill>
    <fill>
      <patternFill patternType="solid">
        <fgColor indexed="13"/>
        <bgColor indexed="64"/>
      </patternFill>
    </fill>
    <fill>
      <patternFill patternType="solid">
        <fgColor indexed="51"/>
        <bgColor indexed="64"/>
      </patternFill>
    </fill>
  </fills>
  <borders count="8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medium"/>
      <top>
        <color indexed="63"/>
      </top>
      <bottom style="medium"/>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medium"/>
      <right>
        <color indexed="63"/>
      </right>
      <top style="thin"/>
      <bottom style="medium"/>
    </border>
    <border>
      <left style="medium"/>
      <right style="medium"/>
      <top style="thin"/>
      <bottom>
        <color indexed="63"/>
      </bottom>
    </border>
    <border>
      <left style="medium"/>
      <right>
        <color indexed="63"/>
      </right>
      <top style="medium"/>
      <bottom>
        <color indexed="63"/>
      </botto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medium"/>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style="thin"/>
    </border>
    <border>
      <left style="thin"/>
      <right style="medium"/>
      <top style="medium"/>
      <bottom style="medium"/>
    </border>
    <border>
      <left style="medium"/>
      <right>
        <color indexed="63"/>
      </right>
      <top>
        <color indexed="63"/>
      </top>
      <bottom style="thin"/>
    </border>
    <border>
      <left>
        <color indexed="63"/>
      </left>
      <right style="medium"/>
      <top style="thin"/>
      <bottom style="medium"/>
    </border>
    <border>
      <left>
        <color indexed="63"/>
      </left>
      <right>
        <color indexed="63"/>
      </right>
      <top style="medium"/>
      <bottom style="thin"/>
    </border>
    <border>
      <left style="medium"/>
      <right style="medium"/>
      <top>
        <color indexed="63"/>
      </top>
      <bottom>
        <color indexed="63"/>
      </bottom>
    </border>
    <border>
      <left style="thin"/>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thin"/>
      <top style="thin"/>
      <bottom style="medium"/>
    </border>
    <border>
      <left style="thin"/>
      <right style="thin"/>
      <top style="thin"/>
      <bottom style="medium"/>
    </border>
    <border>
      <left style="thick"/>
      <right>
        <color indexed="63"/>
      </right>
      <top style="thick"/>
      <bottom style="medium"/>
    </border>
    <border>
      <left style="thick"/>
      <right>
        <color indexed="63"/>
      </right>
      <top>
        <color indexed="63"/>
      </top>
      <bottom style="medium"/>
    </border>
    <border>
      <left style="thin"/>
      <right>
        <color indexed="63"/>
      </right>
      <top style="thin"/>
      <bottom style="thin"/>
    </border>
    <border>
      <left style="thin"/>
      <right/>
      <top style="thin"/>
      <bottom/>
    </border>
    <border>
      <left/>
      <right style="thin"/>
      <top style="thin"/>
      <bottom/>
    </border>
    <border>
      <left style="thin"/>
      <right style="thin"/>
      <top style="medium"/>
      <bottom/>
    </border>
    <border>
      <left style="thin"/>
      <right/>
      <top style="medium"/>
      <bottom/>
    </border>
    <border>
      <left style="thin"/>
      <right/>
      <top/>
      <bottom style="thin"/>
    </border>
    <border>
      <left/>
      <right style="thin"/>
      <top/>
      <bottom/>
    </border>
    <border>
      <left style="thin"/>
      <right style="medium"/>
      <top style="thin"/>
      <bottom style="medium"/>
    </border>
    <border>
      <left>
        <color indexed="63"/>
      </left>
      <right>
        <color indexed="63"/>
      </right>
      <top style="thin"/>
      <bottom style="medium"/>
    </border>
    <border>
      <left style="thin"/>
      <right style="medium"/>
      <top>
        <color indexed="63"/>
      </top>
      <bottom>
        <color indexed="63"/>
      </botto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1" applyNumberFormat="0" applyFill="0" applyAlignment="0" applyProtection="0"/>
    <xf numFmtId="0" fontId="100" fillId="0" borderId="2" applyNumberFormat="0" applyFill="0" applyAlignment="0" applyProtection="0"/>
    <xf numFmtId="0" fontId="101" fillId="0" borderId="3" applyNumberFormat="0" applyFill="0" applyAlignment="0" applyProtection="0"/>
    <xf numFmtId="0" fontId="102" fillId="0" borderId="4" applyNumberFormat="0" applyFill="0" applyAlignment="0" applyProtection="0"/>
    <xf numFmtId="0" fontId="102" fillId="0" borderId="0" applyNumberFormat="0" applyFill="0" applyBorder="0" applyAlignment="0" applyProtection="0"/>
    <xf numFmtId="169" fontId="0" fillId="0" borderId="0" applyFont="0" applyFill="0" applyBorder="0" applyAlignment="0" applyProtection="0"/>
    <xf numFmtId="0" fontId="103" fillId="20" borderId="5" applyNumberFormat="0" applyAlignment="0" applyProtection="0"/>
    <xf numFmtId="0" fontId="104" fillId="21" borderId="6" applyNumberFormat="0" applyAlignment="0" applyProtection="0"/>
    <xf numFmtId="0" fontId="105" fillId="20" borderId="6" applyNumberFormat="0" applyAlignment="0" applyProtection="0"/>
    <xf numFmtId="0" fontId="106" fillId="22" borderId="7" applyNumberFormat="0" applyAlignment="0" applyProtection="0"/>
    <xf numFmtId="0" fontId="107" fillId="23"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08" fillId="24" borderId="0" applyNumberFormat="0" applyBorder="0" applyAlignment="0" applyProtection="0"/>
    <xf numFmtId="0" fontId="0" fillId="0" borderId="0">
      <alignment/>
      <protection/>
    </xf>
    <xf numFmtId="0" fontId="0" fillId="0" borderId="0">
      <alignment/>
      <protection/>
    </xf>
    <xf numFmtId="0" fontId="0" fillId="25" borderId="8" applyNumberFormat="0" applyFont="0" applyAlignment="0" applyProtection="0"/>
    <xf numFmtId="0" fontId="10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xf numFmtId="171" fontId="0" fillId="0" borderId="0" applyFont="0" applyFill="0" applyBorder="0" applyAlignment="0" applyProtection="0"/>
    <xf numFmtId="0" fontId="96" fillId="27" borderId="0" applyNumberFormat="0" applyBorder="0" applyAlignment="0" applyProtection="0"/>
    <xf numFmtId="0" fontId="96" fillId="28" borderId="0" applyNumberFormat="0" applyBorder="0" applyAlignment="0" applyProtection="0"/>
    <xf numFmtId="0" fontId="96" fillId="29" borderId="0" applyNumberFormat="0" applyBorder="0" applyAlignment="0" applyProtection="0"/>
    <xf numFmtId="0" fontId="96" fillId="30" borderId="0" applyNumberFormat="0" applyBorder="0" applyAlignment="0" applyProtection="0"/>
    <xf numFmtId="0" fontId="96" fillId="31" borderId="0" applyNumberFormat="0" applyBorder="0" applyAlignment="0" applyProtection="0"/>
    <xf numFmtId="0" fontId="96" fillId="32" borderId="0" applyNumberFormat="0" applyBorder="0" applyAlignment="0" applyProtection="0"/>
    <xf numFmtId="9" fontId="0" fillId="0" borderId="0" applyFont="0" applyFill="0" applyBorder="0" applyAlignment="0" applyProtection="0"/>
  </cellStyleXfs>
  <cellXfs count="1192">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14" fillId="0" borderId="0" xfId="0" applyFont="1" applyAlignment="1">
      <alignment/>
    </xf>
    <xf numFmtId="0" fontId="15" fillId="0" borderId="0" xfId="0" applyFont="1" applyAlignment="1">
      <alignment vertical="center"/>
    </xf>
    <xf numFmtId="0" fontId="0" fillId="0" borderId="0" xfId="0" applyFont="1" applyAlignment="1">
      <alignment/>
    </xf>
    <xf numFmtId="0" fontId="19" fillId="0" borderId="10" xfId="0" applyFont="1" applyBorder="1" applyAlignment="1">
      <alignment/>
    </xf>
    <xf numFmtId="0" fontId="19" fillId="0" borderId="0" xfId="0" applyFont="1" applyBorder="1" applyAlignment="1">
      <alignment/>
    </xf>
    <xf numFmtId="3" fontId="19" fillId="0" borderId="0" xfId="0" applyNumberFormat="1" applyFont="1" applyBorder="1" applyAlignment="1">
      <alignment/>
    </xf>
    <xf numFmtId="3" fontId="19" fillId="0" borderId="11" xfId="0" applyNumberFormat="1" applyFont="1" applyBorder="1" applyAlignment="1">
      <alignment/>
    </xf>
    <xf numFmtId="0" fontId="19" fillId="0" borderId="12" xfId="0" applyFont="1" applyBorder="1" applyAlignment="1">
      <alignment/>
    </xf>
    <xf numFmtId="0" fontId="19" fillId="0" borderId="13" xfId="0" applyFont="1" applyBorder="1" applyAlignment="1">
      <alignment/>
    </xf>
    <xf numFmtId="0" fontId="19" fillId="0" borderId="14" xfId="0" applyFont="1" applyBorder="1" applyAlignment="1">
      <alignment/>
    </xf>
    <xf numFmtId="0" fontId="19" fillId="0" borderId="15" xfId="0" applyFont="1" applyBorder="1" applyAlignment="1">
      <alignment/>
    </xf>
    <xf numFmtId="0" fontId="19" fillId="0" borderId="16" xfId="0" applyFont="1" applyBorder="1" applyAlignment="1">
      <alignment/>
    </xf>
    <xf numFmtId="0" fontId="15" fillId="0" borderId="0" xfId="0" applyFont="1" applyBorder="1" applyAlignment="1">
      <alignment vertical="center"/>
    </xf>
    <xf numFmtId="0" fontId="21" fillId="0" borderId="0" xfId="0" applyFont="1" applyFill="1" applyBorder="1" applyAlignment="1">
      <alignment vertical="center"/>
    </xf>
    <xf numFmtId="0" fontId="15" fillId="0" borderId="0" xfId="0" applyFont="1" applyBorder="1" applyAlignment="1">
      <alignment horizontal="center" vertical="center"/>
    </xf>
    <xf numFmtId="0" fontId="19" fillId="0" borderId="0" xfId="0" applyFont="1" applyBorder="1" applyAlignment="1">
      <alignment horizontal="center" vertical="center"/>
    </xf>
    <xf numFmtId="3" fontId="19" fillId="0" borderId="0" xfId="57" applyNumberFormat="1" applyFont="1" applyBorder="1" applyAlignment="1">
      <alignment horizontal="right" vertical="center"/>
    </xf>
    <xf numFmtId="0" fontId="19" fillId="0" borderId="0" xfId="0" applyFont="1" applyAlignment="1">
      <alignment vertical="center"/>
    </xf>
    <xf numFmtId="49" fontId="15" fillId="0" borderId="0" xfId="0" applyNumberFormat="1" applyFont="1" applyBorder="1" applyAlignment="1">
      <alignment vertical="center"/>
    </xf>
    <xf numFmtId="49" fontId="21" fillId="0" borderId="0"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0" xfId="57" applyNumberFormat="1" applyFont="1" applyBorder="1" applyAlignment="1">
      <alignment horizontal="right" vertical="center"/>
    </xf>
    <xf numFmtId="49" fontId="19" fillId="0" borderId="0" xfId="57" applyNumberFormat="1" applyFont="1" applyBorder="1" applyAlignment="1">
      <alignment horizontal="right" vertical="center"/>
    </xf>
    <xf numFmtId="0" fontId="10" fillId="0" borderId="0" xfId="0" applyFont="1" applyAlignment="1">
      <alignment/>
    </xf>
    <xf numFmtId="0" fontId="19" fillId="0" borderId="0" xfId="0" applyFont="1" applyAlignment="1">
      <alignment/>
    </xf>
    <xf numFmtId="182" fontId="15" fillId="0" borderId="0" xfId="57" applyNumberFormat="1" applyFont="1" applyBorder="1" applyAlignment="1">
      <alignment vertical="center"/>
    </xf>
    <xf numFmtId="0" fontId="15" fillId="0" borderId="0" xfId="0" applyFont="1" applyBorder="1" applyAlignment="1" applyProtection="1">
      <alignment vertical="center"/>
      <protection/>
    </xf>
    <xf numFmtId="0" fontId="15" fillId="0" borderId="0" xfId="0" applyFont="1" applyBorder="1" applyAlignment="1" applyProtection="1">
      <alignment horizontal="center" vertical="center"/>
      <protection/>
    </xf>
    <xf numFmtId="182" fontId="15" fillId="0" borderId="0" xfId="57" applyNumberFormat="1" applyFont="1" applyBorder="1" applyAlignment="1" applyProtection="1">
      <alignment vertical="center"/>
      <protection/>
    </xf>
    <xf numFmtId="0" fontId="15" fillId="0" borderId="0" xfId="0" applyFont="1" applyAlignment="1">
      <alignment/>
    </xf>
    <xf numFmtId="182" fontId="15" fillId="0" borderId="0" xfId="57" applyNumberFormat="1" applyFont="1" applyBorder="1" applyAlignment="1" applyProtection="1">
      <alignment horizontal="center" vertical="center"/>
      <protection/>
    </xf>
    <xf numFmtId="49" fontId="15" fillId="0" borderId="16" xfId="57" applyNumberFormat="1" applyFont="1" applyBorder="1" applyAlignment="1" applyProtection="1">
      <alignment horizontal="center" vertical="center" wrapText="1"/>
      <protection/>
    </xf>
    <xf numFmtId="0" fontId="21" fillId="0" borderId="0" xfId="0" applyFont="1" applyAlignment="1">
      <alignment vertical="center"/>
    </xf>
    <xf numFmtId="0" fontId="18" fillId="0" borderId="0" xfId="0" applyFont="1" applyAlignment="1">
      <alignment vertical="center"/>
    </xf>
    <xf numFmtId="49" fontId="15" fillId="0" borderId="0" xfId="0" applyNumberFormat="1" applyFont="1" applyBorder="1" applyAlignment="1">
      <alignment vertical="center" wrapText="1"/>
    </xf>
    <xf numFmtId="49" fontId="15" fillId="0" borderId="0" xfId="0" applyNumberFormat="1" applyFont="1" applyAlignment="1">
      <alignment vertical="center"/>
    </xf>
    <xf numFmtId="49" fontId="19" fillId="0" borderId="0" xfId="0" applyNumberFormat="1" applyFont="1" applyAlignment="1">
      <alignment vertical="center"/>
    </xf>
    <xf numFmtId="49" fontId="15" fillId="0" borderId="0" xfId="0" applyNumberFormat="1" applyFont="1" applyBorder="1" applyAlignment="1">
      <alignment horizontal="center" vertical="center" wrapText="1"/>
    </xf>
    <xf numFmtId="0" fontId="11" fillId="0" borderId="0" xfId="0" applyFont="1" applyAlignment="1">
      <alignment/>
    </xf>
    <xf numFmtId="0" fontId="19" fillId="0" borderId="16" xfId="0" applyFont="1" applyBorder="1" applyAlignment="1">
      <alignment vertical="center" wrapText="1"/>
    </xf>
    <xf numFmtId="0" fontId="15" fillId="0" borderId="16" xfId="0" applyFont="1" applyBorder="1" applyAlignment="1">
      <alignment vertical="center"/>
    </xf>
    <xf numFmtId="0" fontId="15" fillId="0" borderId="16" xfId="0" applyFont="1" applyBorder="1" applyAlignment="1">
      <alignment horizontal="center" vertical="center" wrapText="1"/>
    </xf>
    <xf numFmtId="0" fontId="15" fillId="0" borderId="16" xfId="0" applyFont="1" applyBorder="1" applyAlignment="1">
      <alignment vertical="center" wrapText="1"/>
    </xf>
    <xf numFmtId="0" fontId="15" fillId="0" borderId="16" xfId="0" applyFont="1" applyBorder="1" applyAlignment="1">
      <alignment horizontal="center" vertical="center"/>
    </xf>
    <xf numFmtId="3" fontId="19" fillId="0" borderId="0" xfId="0" applyNumberFormat="1" applyFont="1" applyAlignment="1">
      <alignment/>
    </xf>
    <xf numFmtId="3" fontId="15" fillId="0" borderId="16" xfId="0" applyNumberFormat="1" applyFont="1" applyBorder="1" applyAlignment="1">
      <alignment vertical="center"/>
    </xf>
    <xf numFmtId="49" fontId="21" fillId="0" borderId="0" xfId="0" applyNumberFormat="1" applyFont="1" applyAlignment="1">
      <alignment horizontal="center" vertical="center" wrapText="1"/>
    </xf>
    <xf numFmtId="0" fontId="15" fillId="33" borderId="16" xfId="0" applyFont="1" applyFill="1" applyBorder="1" applyAlignment="1">
      <alignment horizontal="center" vertical="center" wrapText="1"/>
    </xf>
    <xf numFmtId="0" fontId="23" fillId="0" borderId="0" xfId="0" applyFont="1" applyAlignment="1">
      <alignment/>
    </xf>
    <xf numFmtId="0" fontId="15" fillId="0" borderId="17" xfId="0" applyFont="1" applyBorder="1" applyAlignment="1">
      <alignment vertical="center"/>
    </xf>
    <xf numFmtId="0" fontId="15" fillId="0" borderId="11" xfId="0" applyFont="1" applyBorder="1" applyAlignment="1">
      <alignment vertical="center"/>
    </xf>
    <xf numFmtId="0" fontId="15" fillId="0" borderId="18" xfId="0" applyFont="1" applyBorder="1" applyAlignment="1">
      <alignment vertical="center"/>
    </xf>
    <xf numFmtId="3" fontId="19" fillId="0" borderId="19" xfId="0" applyNumberFormat="1" applyFont="1" applyBorder="1" applyAlignment="1">
      <alignment vertical="center"/>
    </xf>
    <xf numFmtId="3" fontId="19" fillId="0" borderId="20" xfId="0" applyNumberFormat="1" applyFont="1" applyBorder="1" applyAlignment="1">
      <alignment vertical="center"/>
    </xf>
    <xf numFmtId="3" fontId="19" fillId="0" borderId="21" xfId="0" applyNumberFormat="1" applyFont="1" applyBorder="1" applyAlignment="1">
      <alignment vertical="center"/>
    </xf>
    <xf numFmtId="3" fontId="19" fillId="0" borderId="22" xfId="0" applyNumberFormat="1" applyFont="1" applyBorder="1" applyAlignment="1">
      <alignment vertical="center"/>
    </xf>
    <xf numFmtId="3" fontId="19" fillId="0" borderId="23" xfId="0" applyNumberFormat="1" applyFont="1" applyBorder="1" applyAlignment="1">
      <alignment vertical="center"/>
    </xf>
    <xf numFmtId="3" fontId="19" fillId="0" borderId="24" xfId="0" applyNumberFormat="1" applyFont="1" applyBorder="1" applyAlignment="1">
      <alignment vertical="center"/>
    </xf>
    <xf numFmtId="3" fontId="19" fillId="0" borderId="25" xfId="0" applyNumberFormat="1" applyFont="1" applyBorder="1" applyAlignment="1">
      <alignment vertical="center"/>
    </xf>
    <xf numFmtId="3" fontId="19" fillId="0" borderId="26" xfId="0" applyNumberFormat="1" applyFont="1" applyBorder="1" applyAlignment="1">
      <alignment vertical="center"/>
    </xf>
    <xf numFmtId="3" fontId="19" fillId="0" borderId="27" xfId="0" applyNumberFormat="1" applyFont="1" applyBorder="1" applyAlignment="1">
      <alignment vertical="center"/>
    </xf>
    <xf numFmtId="0" fontId="19" fillId="0" borderId="28" xfId="0" applyFont="1" applyBorder="1" applyAlignment="1">
      <alignment vertical="center" wrapText="1"/>
    </xf>
    <xf numFmtId="0" fontId="19" fillId="0" borderId="29" xfId="0" applyFont="1" applyBorder="1" applyAlignment="1">
      <alignment vertical="center" wrapText="1"/>
    </xf>
    <xf numFmtId="0" fontId="19" fillId="0" borderId="30" xfId="0" applyFont="1" applyBorder="1" applyAlignment="1">
      <alignment vertical="center" wrapText="1"/>
    </xf>
    <xf numFmtId="0" fontId="15" fillId="0" borderId="31" xfId="0" applyFont="1" applyBorder="1" applyAlignment="1">
      <alignment horizontal="center" vertical="center" wrapText="1"/>
    </xf>
    <xf numFmtId="0" fontId="19" fillId="0" borderId="32" xfId="0" applyFont="1" applyBorder="1" applyAlignment="1">
      <alignment vertical="center" wrapText="1"/>
    </xf>
    <xf numFmtId="3" fontId="15" fillId="0" borderId="33" xfId="0" applyNumberFormat="1" applyFont="1" applyBorder="1" applyAlignment="1">
      <alignment vertical="center"/>
    </xf>
    <xf numFmtId="3" fontId="15" fillId="0" borderId="34" xfId="0" applyNumberFormat="1" applyFont="1" applyBorder="1" applyAlignment="1">
      <alignment vertical="center"/>
    </xf>
    <xf numFmtId="3" fontId="24" fillId="0" borderId="33" xfId="0" applyNumberFormat="1" applyFont="1" applyBorder="1" applyAlignment="1">
      <alignment vertical="center"/>
    </xf>
    <xf numFmtId="3" fontId="24" fillId="0" borderId="34" xfId="0" applyNumberFormat="1" applyFont="1" applyBorder="1" applyAlignment="1">
      <alignment vertical="center"/>
    </xf>
    <xf numFmtId="3" fontId="24" fillId="0" borderId="35" xfId="0" applyNumberFormat="1" applyFont="1" applyBorder="1" applyAlignment="1">
      <alignment vertical="center"/>
    </xf>
    <xf numFmtId="3" fontId="15" fillId="0" borderId="35" xfId="0" applyNumberFormat="1" applyFont="1" applyBorder="1" applyAlignment="1">
      <alignment vertical="center"/>
    </xf>
    <xf numFmtId="3" fontId="15" fillId="0" borderId="25" xfId="0" applyNumberFormat="1" applyFont="1" applyBorder="1" applyAlignment="1">
      <alignment horizontal="center" vertical="center" wrapText="1"/>
    </xf>
    <xf numFmtId="3" fontId="15" fillId="0" borderId="26" xfId="0" applyNumberFormat="1" applyFont="1" applyBorder="1" applyAlignment="1">
      <alignment horizontal="center" vertical="center" wrapText="1"/>
    </xf>
    <xf numFmtId="3" fontId="19" fillId="0" borderId="36" xfId="0" applyNumberFormat="1" applyFont="1" applyBorder="1" applyAlignment="1">
      <alignment vertical="center"/>
    </xf>
    <xf numFmtId="3" fontId="19" fillId="0" borderId="37" xfId="0" applyNumberFormat="1" applyFont="1" applyBorder="1" applyAlignment="1">
      <alignment vertical="center"/>
    </xf>
    <xf numFmtId="3" fontId="19" fillId="0" borderId="38" xfId="0" applyNumberFormat="1" applyFont="1" applyBorder="1" applyAlignment="1">
      <alignment vertical="center"/>
    </xf>
    <xf numFmtId="0" fontId="27" fillId="0" borderId="0" xfId="0" applyFont="1" applyAlignment="1">
      <alignment/>
    </xf>
    <xf numFmtId="0" fontId="2" fillId="0" borderId="0" xfId="0" applyFont="1" applyBorder="1" applyAlignment="1">
      <alignment vertical="center"/>
    </xf>
    <xf numFmtId="0" fontId="29" fillId="0" borderId="0" xfId="0" applyFont="1" applyBorder="1" applyAlignment="1">
      <alignment vertical="center"/>
    </xf>
    <xf numFmtId="0" fontId="2" fillId="0" borderId="0" xfId="0" applyFont="1" applyAlignment="1">
      <alignment vertical="center"/>
    </xf>
    <xf numFmtId="0" fontId="2" fillId="0" borderId="16" xfId="0" applyFont="1" applyBorder="1" applyAlignment="1">
      <alignment horizontal="center" vertical="center" wrapText="1"/>
    </xf>
    <xf numFmtId="3" fontId="0" fillId="0" borderId="0" xfId="0" applyNumberFormat="1" applyAlignment="1">
      <alignment/>
    </xf>
    <xf numFmtId="3" fontId="0" fillId="0" borderId="0" xfId="0" applyNumberFormat="1" applyBorder="1" applyAlignment="1">
      <alignment/>
    </xf>
    <xf numFmtId="3" fontId="19" fillId="0" borderId="39" xfId="0" applyNumberFormat="1" applyFont="1" applyBorder="1" applyAlignment="1">
      <alignment vertical="center"/>
    </xf>
    <xf numFmtId="3" fontId="19" fillId="0" borderId="40" xfId="0" applyNumberFormat="1" applyFont="1" applyBorder="1" applyAlignment="1">
      <alignment vertical="center"/>
    </xf>
    <xf numFmtId="3" fontId="19" fillId="0" borderId="11" xfId="0" applyNumberFormat="1" applyFont="1" applyBorder="1" applyAlignment="1">
      <alignment vertical="center"/>
    </xf>
    <xf numFmtId="3" fontId="19" fillId="0" borderId="41" xfId="0" applyNumberFormat="1" applyFont="1" applyBorder="1" applyAlignment="1">
      <alignment/>
    </xf>
    <xf numFmtId="3" fontId="15" fillId="34" borderId="16" xfId="0" applyNumberFormat="1" applyFont="1" applyFill="1" applyBorder="1" applyAlignment="1">
      <alignment/>
    </xf>
    <xf numFmtId="3" fontId="32" fillId="0" borderId="0" xfId="0" applyNumberFormat="1" applyFont="1" applyBorder="1" applyAlignment="1">
      <alignment vertical="center" wrapText="1"/>
    </xf>
    <xf numFmtId="0" fontId="32" fillId="0" borderId="0" xfId="0" applyFont="1" applyBorder="1" applyAlignment="1">
      <alignment vertical="center" wrapText="1"/>
    </xf>
    <xf numFmtId="0" fontId="33" fillId="0" borderId="0" xfId="0" applyFont="1" applyAlignment="1">
      <alignment/>
    </xf>
    <xf numFmtId="3" fontId="33" fillId="0" borderId="0" xfId="0" applyNumberFormat="1" applyFont="1" applyAlignment="1">
      <alignment/>
    </xf>
    <xf numFmtId="0" fontId="34" fillId="0" borderId="0" xfId="0" applyFont="1" applyAlignment="1">
      <alignment/>
    </xf>
    <xf numFmtId="3" fontId="36" fillId="0" borderId="0" xfId="0" applyNumberFormat="1" applyFont="1" applyAlignment="1">
      <alignment/>
    </xf>
    <xf numFmtId="0" fontId="36" fillId="0" borderId="0" xfId="0" applyFont="1" applyAlignment="1">
      <alignment/>
    </xf>
    <xf numFmtId="3" fontId="36" fillId="0" borderId="0" xfId="0" applyNumberFormat="1" applyFont="1" applyAlignment="1">
      <alignment vertical="center"/>
    </xf>
    <xf numFmtId="0" fontId="36" fillId="0" borderId="0" xfId="0" applyFont="1" applyAlignment="1">
      <alignment vertical="center"/>
    </xf>
    <xf numFmtId="3" fontId="33" fillId="0" borderId="0" xfId="0" applyNumberFormat="1" applyFont="1" applyAlignment="1">
      <alignment vertical="center"/>
    </xf>
    <xf numFmtId="0" fontId="33" fillId="0" borderId="0" xfId="0" applyFont="1" applyAlignment="1">
      <alignment vertical="center"/>
    </xf>
    <xf numFmtId="3" fontId="35" fillId="0" borderId="0" xfId="0" applyNumberFormat="1" applyFont="1" applyBorder="1" applyAlignment="1">
      <alignment/>
    </xf>
    <xf numFmtId="0" fontId="35" fillId="0" borderId="0" xfId="0" applyFont="1" applyBorder="1" applyAlignment="1">
      <alignment/>
    </xf>
    <xf numFmtId="3" fontId="35" fillId="0" borderId="0" xfId="0" applyNumberFormat="1" applyFont="1" applyAlignment="1">
      <alignment vertical="center"/>
    </xf>
    <xf numFmtId="0" fontId="35" fillId="0" borderId="0" xfId="0" applyFont="1" applyAlignment="1">
      <alignment vertical="center"/>
    </xf>
    <xf numFmtId="3" fontId="37" fillId="0" borderId="0" xfId="0" applyNumberFormat="1" applyFont="1" applyBorder="1" applyAlignment="1">
      <alignment/>
    </xf>
    <xf numFmtId="0" fontId="37" fillId="0" borderId="0" xfId="0" applyFont="1" applyBorder="1" applyAlignment="1">
      <alignment/>
    </xf>
    <xf numFmtId="3" fontId="37" fillId="0" borderId="0" xfId="0" applyNumberFormat="1" applyFont="1" applyAlignment="1">
      <alignment vertical="center"/>
    </xf>
    <xf numFmtId="0" fontId="37" fillId="0" borderId="0" xfId="0" applyFont="1" applyAlignment="1">
      <alignment vertical="center"/>
    </xf>
    <xf numFmtId="49" fontId="36" fillId="33" borderId="12" xfId="0" applyNumberFormat="1" applyFont="1" applyFill="1" applyBorder="1" applyAlignment="1">
      <alignment horizontal="center" vertical="center"/>
    </xf>
    <xf numFmtId="49" fontId="36" fillId="33" borderId="31" xfId="0" applyNumberFormat="1" applyFont="1" applyFill="1" applyBorder="1" applyAlignment="1">
      <alignment horizontal="center" vertical="center" wrapText="1"/>
    </xf>
    <xf numFmtId="0" fontId="0" fillId="0" borderId="0" xfId="0" applyAlignment="1">
      <alignment vertical="center" wrapText="1"/>
    </xf>
    <xf numFmtId="3" fontId="19" fillId="0" borderId="42" xfId="0" applyNumberFormat="1" applyFont="1" applyBorder="1" applyAlignment="1">
      <alignment/>
    </xf>
    <xf numFmtId="3" fontId="0" fillId="0" borderId="43" xfId="0" applyNumberFormat="1" applyBorder="1" applyAlignment="1">
      <alignment/>
    </xf>
    <xf numFmtId="3" fontId="0" fillId="0" borderId="44" xfId="0" applyNumberFormat="1" applyBorder="1" applyAlignment="1">
      <alignment/>
    </xf>
    <xf numFmtId="3" fontId="15" fillId="35" borderId="45" xfId="0" applyNumberFormat="1" applyFont="1" applyFill="1" applyBorder="1" applyAlignment="1">
      <alignment/>
    </xf>
    <xf numFmtId="3" fontId="15" fillId="0" borderId="45" xfId="0" applyNumberFormat="1" applyFont="1" applyBorder="1" applyAlignment="1">
      <alignment/>
    </xf>
    <xf numFmtId="3" fontId="19" fillId="0" borderId="16" xfId="0" applyNumberFormat="1" applyFont="1" applyBorder="1" applyAlignment="1">
      <alignment vertical="center" wrapText="1"/>
    </xf>
    <xf numFmtId="0" fontId="41" fillId="0" borderId="0" xfId="0" applyFont="1" applyAlignment="1">
      <alignment/>
    </xf>
    <xf numFmtId="3" fontId="41" fillId="0" borderId="0" xfId="0" applyNumberFormat="1" applyFont="1" applyAlignment="1">
      <alignment/>
    </xf>
    <xf numFmtId="0" fontId="15" fillId="0" borderId="0" xfId="0" applyFont="1" applyAlignment="1">
      <alignment vertical="center" wrapText="1"/>
    </xf>
    <xf numFmtId="0" fontId="19" fillId="0" borderId="41" xfId="0" applyFont="1" applyBorder="1" applyAlignment="1">
      <alignment/>
    </xf>
    <xf numFmtId="0" fontId="19" fillId="0" borderId="46" xfId="0" applyFont="1" applyBorder="1" applyAlignment="1">
      <alignment/>
    </xf>
    <xf numFmtId="0" fontId="19" fillId="0" borderId="47" xfId="0" applyFont="1" applyBorder="1" applyAlignment="1">
      <alignment/>
    </xf>
    <xf numFmtId="3" fontId="19" fillId="0" borderId="18" xfId="0" applyNumberFormat="1" applyFont="1" applyBorder="1" applyAlignment="1">
      <alignment/>
    </xf>
    <xf numFmtId="0" fontId="0" fillId="0" borderId="0" xfId="0" applyFont="1" applyAlignment="1">
      <alignment vertical="center"/>
    </xf>
    <xf numFmtId="0" fontId="0" fillId="0" borderId="0" xfId="0" applyFont="1" applyBorder="1" applyAlignment="1">
      <alignment vertical="center"/>
    </xf>
    <xf numFmtId="0" fontId="2" fillId="0" borderId="48" xfId="0" applyFont="1" applyBorder="1" applyAlignment="1">
      <alignment vertical="center"/>
    </xf>
    <xf numFmtId="0" fontId="45" fillId="0" borderId="49" xfId="0" applyFont="1" applyBorder="1" applyAlignment="1">
      <alignment horizontal="center" vertical="center"/>
    </xf>
    <xf numFmtId="0" fontId="45" fillId="0" borderId="50" xfId="0" applyFont="1" applyBorder="1" applyAlignment="1">
      <alignment horizontal="center" vertical="center"/>
    </xf>
    <xf numFmtId="0" fontId="45" fillId="0" borderId="51" xfId="0" applyFont="1" applyBorder="1" applyAlignment="1">
      <alignment horizontal="center" vertical="center"/>
    </xf>
    <xf numFmtId="3" fontId="0" fillId="0" borderId="24" xfId="0" applyNumberFormat="1" applyFont="1" applyBorder="1" applyAlignment="1">
      <alignment horizontal="center" vertical="center"/>
    </xf>
    <xf numFmtId="3" fontId="0" fillId="0" borderId="23" xfId="0" applyNumberFormat="1" applyFont="1" applyBorder="1" applyAlignment="1">
      <alignment vertical="center"/>
    </xf>
    <xf numFmtId="3" fontId="0" fillId="0" borderId="22" xfId="0" applyNumberFormat="1" applyFont="1" applyBorder="1" applyAlignment="1">
      <alignment horizontal="right" vertical="center"/>
    </xf>
    <xf numFmtId="3" fontId="0" fillId="0" borderId="29" xfId="0" applyNumberFormat="1" applyFont="1" applyBorder="1" applyAlignment="1">
      <alignment horizontal="center" vertical="center"/>
    </xf>
    <xf numFmtId="0" fontId="2" fillId="0" borderId="52" xfId="0" applyFont="1" applyBorder="1" applyAlignment="1">
      <alignment vertical="center"/>
    </xf>
    <xf numFmtId="3" fontId="0" fillId="0" borderId="22" xfId="0" applyNumberFormat="1" applyFont="1" applyBorder="1" applyAlignment="1">
      <alignment vertical="center"/>
    </xf>
    <xf numFmtId="0" fontId="0" fillId="0" borderId="0" xfId="0" applyFont="1" applyFill="1" applyAlignment="1">
      <alignment vertical="center"/>
    </xf>
    <xf numFmtId="0" fontId="0" fillId="0" borderId="0" xfId="0" applyFont="1" applyFill="1" applyAlignment="1">
      <alignment/>
    </xf>
    <xf numFmtId="2" fontId="2" fillId="0" borderId="22" xfId="50" applyNumberFormat="1" applyFont="1" applyFill="1" applyBorder="1" applyAlignment="1">
      <alignment horizontal="center"/>
      <protection/>
    </xf>
    <xf numFmtId="0" fontId="6" fillId="0" borderId="22" xfId="50" applyFont="1" applyFill="1" applyBorder="1" applyAlignment="1">
      <alignment horizontal="center" vertical="center"/>
      <protection/>
    </xf>
    <xf numFmtId="0" fontId="0" fillId="0" borderId="0" xfId="50" applyFont="1" applyFill="1">
      <alignment/>
      <protection/>
    </xf>
    <xf numFmtId="0" fontId="47" fillId="0" borderId="0" xfId="50" applyFont="1" applyFill="1" applyAlignment="1">
      <alignment horizontal="left" vertical="center"/>
      <protection/>
    </xf>
    <xf numFmtId="0" fontId="46" fillId="0" borderId="0" xfId="50" applyFont="1" applyFill="1" applyAlignment="1">
      <alignment horizontal="left" vertical="center"/>
      <protection/>
    </xf>
    <xf numFmtId="0" fontId="0" fillId="0" borderId="0" xfId="0" applyFont="1" applyFill="1" applyAlignment="1">
      <alignment horizontal="center" vertical="center"/>
    </xf>
    <xf numFmtId="0" fontId="15" fillId="0" borderId="31" xfId="0" applyFont="1" applyBorder="1" applyAlignment="1">
      <alignment horizontal="center" vertical="center"/>
    </xf>
    <xf numFmtId="0" fontId="0" fillId="0" borderId="14" xfId="0" applyFont="1" applyBorder="1" applyAlignment="1">
      <alignment vertical="center"/>
    </xf>
    <xf numFmtId="0" fontId="0" fillId="0" borderId="14" xfId="0" applyFont="1" applyBorder="1" applyAlignment="1">
      <alignment vertical="center" wrapText="1"/>
    </xf>
    <xf numFmtId="3" fontId="15" fillId="0" borderId="0" xfId="0" applyNumberFormat="1" applyFont="1" applyBorder="1" applyAlignment="1" applyProtection="1">
      <alignment vertical="center"/>
      <protection/>
    </xf>
    <xf numFmtId="3" fontId="15" fillId="0" borderId="0" xfId="0" applyNumberFormat="1" applyFont="1" applyBorder="1" applyAlignment="1" applyProtection="1">
      <alignment horizontal="center" vertical="center"/>
      <protection/>
    </xf>
    <xf numFmtId="3" fontId="15" fillId="0" borderId="0" xfId="57" applyNumberFormat="1" applyFont="1" applyBorder="1" applyAlignment="1" applyProtection="1">
      <alignment vertical="center"/>
      <protection/>
    </xf>
    <xf numFmtId="3" fontId="15" fillId="0" borderId="0" xfId="0" applyNumberFormat="1" applyFont="1" applyAlignment="1">
      <alignment/>
    </xf>
    <xf numFmtId="3" fontId="15" fillId="33" borderId="53" xfId="0" applyNumberFormat="1" applyFont="1" applyFill="1" applyBorder="1" applyAlignment="1">
      <alignment horizontal="center" vertical="center" wrapText="1"/>
    </xf>
    <xf numFmtId="3" fontId="15" fillId="0" borderId="16" xfId="0" applyNumberFormat="1" applyFont="1" applyBorder="1" applyAlignment="1">
      <alignment vertical="center" wrapText="1"/>
    </xf>
    <xf numFmtId="0" fontId="15" fillId="0" borderId="54" xfId="0" applyFont="1" applyBorder="1" applyAlignment="1">
      <alignment vertical="center"/>
    </xf>
    <xf numFmtId="0" fontId="15" fillId="0" borderId="10" xfId="0" applyFont="1" applyBorder="1" applyAlignment="1">
      <alignment vertical="center"/>
    </xf>
    <xf numFmtId="0" fontId="15" fillId="0" borderId="47" xfId="0" applyFont="1" applyBorder="1" applyAlignment="1">
      <alignment vertical="center"/>
    </xf>
    <xf numFmtId="3" fontId="19" fillId="0" borderId="20" xfId="0" applyNumberFormat="1" applyFont="1" applyBorder="1" applyAlignment="1">
      <alignment horizontal="right" vertical="center"/>
    </xf>
    <xf numFmtId="204" fontId="19" fillId="0" borderId="20" xfId="0" applyNumberFormat="1" applyFont="1" applyBorder="1" applyAlignment="1">
      <alignment vertical="center"/>
    </xf>
    <xf numFmtId="3" fontId="19" fillId="0" borderId="55" xfId="0" applyNumberFormat="1" applyFont="1" applyBorder="1" applyAlignment="1">
      <alignment vertical="center"/>
    </xf>
    <xf numFmtId="3" fontId="19" fillId="0" borderId="56" xfId="0" applyNumberFormat="1" applyFont="1" applyBorder="1" applyAlignment="1">
      <alignment vertical="center"/>
    </xf>
    <xf numFmtId="3" fontId="19" fillId="0" borderId="57" xfId="0" applyNumberFormat="1" applyFont="1" applyBorder="1" applyAlignment="1">
      <alignment vertical="center"/>
    </xf>
    <xf numFmtId="3" fontId="15" fillId="0" borderId="58" xfId="0" applyNumberFormat="1" applyFont="1" applyBorder="1" applyAlignment="1">
      <alignment vertical="center"/>
    </xf>
    <xf numFmtId="0" fontId="19" fillId="0" borderId="22" xfId="0" applyFont="1" applyBorder="1" applyAlignment="1">
      <alignment/>
    </xf>
    <xf numFmtId="0" fontId="19" fillId="0" borderId="22" xfId="0" applyFont="1" applyBorder="1" applyAlignment="1">
      <alignment vertical="center" wrapText="1"/>
    </xf>
    <xf numFmtId="3" fontId="19" fillId="0" borderId="21" xfId="0" applyNumberFormat="1" applyFont="1" applyBorder="1" applyAlignment="1">
      <alignment horizontal="right" vertical="center"/>
    </xf>
    <xf numFmtId="3" fontId="19" fillId="0" borderId="21" xfId="0" applyNumberFormat="1" applyFont="1" applyBorder="1" applyAlignment="1">
      <alignment vertical="center" wrapText="1"/>
    </xf>
    <xf numFmtId="3" fontId="19" fillId="0" borderId="19" xfId="0" applyNumberFormat="1" applyFont="1" applyBorder="1" applyAlignment="1">
      <alignment vertical="center" wrapText="1"/>
    </xf>
    <xf numFmtId="3" fontId="19" fillId="0" borderId="20" xfId="0" applyNumberFormat="1" applyFont="1" applyBorder="1" applyAlignment="1">
      <alignment vertical="center" wrapText="1"/>
    </xf>
    <xf numFmtId="0" fontId="48" fillId="0" borderId="0" xfId="50" applyFont="1" applyFill="1" applyAlignment="1">
      <alignment horizontal="left" vertical="center"/>
      <protection/>
    </xf>
    <xf numFmtId="3" fontId="0" fillId="0" borderId="11" xfId="0" applyNumberFormat="1" applyFont="1" applyBorder="1" applyAlignment="1">
      <alignment horizontal="center" vertical="center"/>
    </xf>
    <xf numFmtId="3" fontId="0" fillId="0" borderId="59" xfId="0" applyNumberFormat="1" applyFont="1" applyBorder="1" applyAlignment="1">
      <alignment horizontal="center" vertical="center"/>
    </xf>
    <xf numFmtId="3" fontId="0" fillId="0" borderId="60" xfId="0" applyNumberFormat="1" applyFont="1" applyBorder="1" applyAlignment="1">
      <alignment vertical="center"/>
    </xf>
    <xf numFmtId="3" fontId="0" fillId="0" borderId="26" xfId="0" applyNumberFormat="1" applyFont="1" applyBorder="1" applyAlignment="1">
      <alignment vertical="center"/>
    </xf>
    <xf numFmtId="0" fontId="3" fillId="0" borderId="14" xfId="0" applyFont="1" applyBorder="1" applyAlignment="1">
      <alignment vertical="center" wrapText="1"/>
    </xf>
    <xf numFmtId="0" fontId="3" fillId="0" borderId="14" xfId="0" applyFont="1" applyBorder="1" applyAlignment="1">
      <alignment horizontal="center" vertical="center"/>
    </xf>
    <xf numFmtId="3" fontId="3" fillId="0" borderId="14" xfId="0" applyNumberFormat="1" applyFont="1" applyBorder="1" applyAlignment="1">
      <alignment vertical="center"/>
    </xf>
    <xf numFmtId="3" fontId="3" fillId="0" borderId="14" xfId="0" applyNumberFormat="1"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3" fontId="3" fillId="0" borderId="15" xfId="0" applyNumberFormat="1" applyFont="1" applyBorder="1" applyAlignment="1">
      <alignment horizontal="center" vertical="center"/>
    </xf>
    <xf numFmtId="0" fontId="3" fillId="35" borderId="16" xfId="0" applyFont="1" applyFill="1" applyBorder="1" applyAlignment="1">
      <alignment horizontal="center" vertical="center"/>
    </xf>
    <xf numFmtId="3" fontId="3" fillId="35" borderId="16" xfId="0" applyNumberFormat="1" applyFont="1" applyFill="1" applyBorder="1" applyAlignment="1">
      <alignment horizontal="center" vertical="center"/>
    </xf>
    <xf numFmtId="3" fontId="3" fillId="35" borderId="16" xfId="0" applyNumberFormat="1" applyFont="1" applyFill="1" applyBorder="1" applyAlignment="1">
      <alignment vertical="center"/>
    </xf>
    <xf numFmtId="3" fontId="3" fillId="0" borderId="14" xfId="0" applyNumberFormat="1" applyFont="1" applyBorder="1" applyAlignment="1" quotePrefix="1">
      <alignment vertical="center"/>
    </xf>
    <xf numFmtId="3" fontId="3" fillId="35" borderId="16" xfId="57" applyNumberFormat="1" applyFont="1" applyFill="1" applyBorder="1" applyAlignment="1">
      <alignment horizontal="right" vertical="center"/>
    </xf>
    <xf numFmtId="0" fontId="10" fillId="0" borderId="16" xfId="0" applyFont="1" applyBorder="1" applyAlignment="1">
      <alignment vertical="center" wrapText="1"/>
    </xf>
    <xf numFmtId="0" fontId="10" fillId="0" borderId="16" xfId="0" applyFont="1" applyBorder="1" applyAlignment="1">
      <alignment horizontal="center" vertical="center" wrapText="1"/>
    </xf>
    <xf numFmtId="3" fontId="10" fillId="0" borderId="16" xfId="57" applyNumberFormat="1" applyFont="1" applyBorder="1" applyAlignment="1">
      <alignment horizontal="right" vertical="center"/>
    </xf>
    <xf numFmtId="3" fontId="10" fillId="36" borderId="16" xfId="57" applyNumberFormat="1" applyFont="1" applyFill="1" applyBorder="1" applyAlignment="1">
      <alignment horizontal="right" vertical="center"/>
    </xf>
    <xf numFmtId="3" fontId="10" fillId="33" borderId="16" xfId="57" applyNumberFormat="1" applyFont="1" applyFill="1" applyBorder="1" applyAlignment="1">
      <alignment horizontal="right"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3" fontId="31" fillId="0" borderId="0" xfId="57" applyNumberFormat="1" applyFont="1" applyFill="1" applyBorder="1" applyAlignment="1">
      <alignment horizontal="right" vertical="center"/>
    </xf>
    <xf numFmtId="3" fontId="52" fillId="37" borderId="16" xfId="57" applyNumberFormat="1" applyFont="1" applyFill="1" applyBorder="1" applyAlignment="1">
      <alignment horizontal="right" vertical="center"/>
    </xf>
    <xf numFmtId="0" fontId="10" fillId="0" borderId="12" xfId="0" applyFont="1" applyBorder="1" applyAlignment="1">
      <alignment horizontal="center" vertical="center"/>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3" fontId="10" fillId="0" borderId="12" xfId="57" applyNumberFormat="1" applyFont="1" applyBorder="1" applyAlignment="1">
      <alignment horizontal="right" vertical="center"/>
    </xf>
    <xf numFmtId="3" fontId="10" fillId="36" borderId="12" xfId="57" applyNumberFormat="1" applyFont="1" applyFill="1" applyBorder="1" applyAlignment="1">
      <alignment horizontal="right" vertical="center"/>
    </xf>
    <xf numFmtId="3" fontId="10" fillId="33" borderId="12" xfId="57" applyNumberFormat="1" applyFont="1" applyFill="1" applyBorder="1" applyAlignment="1">
      <alignment horizontal="right" vertical="center"/>
    </xf>
    <xf numFmtId="0" fontId="10" fillId="0" borderId="14" xfId="0" applyFont="1" applyBorder="1" applyAlignment="1">
      <alignment horizontal="center" vertical="center"/>
    </xf>
    <xf numFmtId="0" fontId="10" fillId="0" borderId="14" xfId="0" applyFont="1" applyBorder="1" applyAlignment="1">
      <alignment vertical="center" wrapText="1"/>
    </xf>
    <xf numFmtId="0" fontId="10" fillId="0" borderId="14" xfId="0" applyFont="1" applyBorder="1" applyAlignment="1">
      <alignment horizontal="center" vertical="center" wrapText="1"/>
    </xf>
    <xf numFmtId="3" fontId="10" fillId="0" borderId="14" xfId="57" applyNumberFormat="1" applyFont="1" applyBorder="1" applyAlignment="1">
      <alignment horizontal="right" vertical="center"/>
    </xf>
    <xf numFmtId="3" fontId="10" fillId="0" borderId="13" xfId="57" applyNumberFormat="1" applyFont="1" applyBorder="1" applyAlignment="1">
      <alignment horizontal="right" vertical="center"/>
    </xf>
    <xf numFmtId="3" fontId="10" fillId="36" borderId="14" xfId="57" applyNumberFormat="1" applyFont="1" applyFill="1" applyBorder="1" applyAlignment="1">
      <alignment horizontal="right" vertical="center"/>
    </xf>
    <xf numFmtId="3" fontId="10" fillId="33" borderId="14" xfId="57" applyNumberFormat="1" applyFont="1" applyFill="1" applyBorder="1" applyAlignment="1">
      <alignment horizontal="right" vertical="center"/>
    </xf>
    <xf numFmtId="0" fontId="10" fillId="0" borderId="15" xfId="0" applyFont="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horizontal="center" vertical="center" wrapText="1"/>
    </xf>
    <xf numFmtId="3" fontId="10" fillId="0" borderId="15" xfId="57" applyNumberFormat="1" applyFont="1" applyBorder="1" applyAlignment="1">
      <alignment horizontal="right" vertical="center"/>
    </xf>
    <xf numFmtId="3" fontId="10" fillId="36" borderId="15" xfId="57" applyNumberFormat="1" applyFont="1" applyFill="1" applyBorder="1" applyAlignment="1">
      <alignment horizontal="right" vertical="center"/>
    </xf>
    <xf numFmtId="3" fontId="10" fillId="33" borderId="15" xfId="57" applyNumberFormat="1" applyFont="1" applyFill="1" applyBorder="1" applyAlignment="1">
      <alignment horizontal="right" vertical="center"/>
    </xf>
    <xf numFmtId="3" fontId="31" fillId="38" borderId="16" xfId="57" applyNumberFormat="1" applyFont="1" applyFill="1" applyBorder="1" applyAlignment="1">
      <alignment horizontal="right" vertical="center"/>
    </xf>
    <xf numFmtId="0" fontId="10" fillId="0" borderId="13" xfId="0" applyFont="1" applyBorder="1" applyAlignment="1">
      <alignment horizontal="center" vertical="center"/>
    </xf>
    <xf numFmtId="0" fontId="10" fillId="0" borderId="13" xfId="0" applyFont="1" applyBorder="1" applyAlignment="1">
      <alignment vertical="center" wrapText="1"/>
    </xf>
    <xf numFmtId="0" fontId="10" fillId="0" borderId="13" xfId="0" applyFont="1" applyBorder="1" applyAlignment="1">
      <alignment horizontal="center" vertical="center" wrapText="1"/>
    </xf>
    <xf numFmtId="3" fontId="10" fillId="36" borderId="13" xfId="57" applyNumberFormat="1" applyFont="1" applyFill="1" applyBorder="1" applyAlignment="1">
      <alignment horizontal="right" vertical="center"/>
    </xf>
    <xf numFmtId="3" fontId="10" fillId="33" borderId="13" xfId="57" applyNumberFormat="1" applyFont="1" applyFill="1" applyBorder="1" applyAlignment="1">
      <alignment horizontal="right" vertical="center"/>
    </xf>
    <xf numFmtId="3" fontId="3" fillId="35" borderId="31" xfId="57" applyNumberFormat="1" applyFont="1" applyFill="1" applyBorder="1" applyAlignment="1">
      <alignment horizontal="right" vertical="center"/>
    </xf>
    <xf numFmtId="0" fontId="3" fillId="0" borderId="16" xfId="0" applyFont="1" applyBorder="1" applyAlignment="1">
      <alignment horizontal="center" vertical="center"/>
    </xf>
    <xf numFmtId="0" fontId="3" fillId="0" borderId="16" xfId="0" applyFont="1" applyBorder="1" applyAlignment="1">
      <alignment vertical="center" wrapText="1"/>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10" fillId="0" borderId="14" xfId="0" applyFont="1" applyBorder="1" applyAlignment="1">
      <alignment vertical="center"/>
    </xf>
    <xf numFmtId="0" fontId="3" fillId="0" borderId="16" xfId="0" applyFont="1" applyBorder="1" applyAlignment="1">
      <alignment/>
    </xf>
    <xf numFmtId="3" fontId="3" fillId="0" borderId="16" xfId="0" applyNumberFormat="1" applyFont="1" applyBorder="1" applyAlignment="1">
      <alignment/>
    </xf>
    <xf numFmtId="3" fontId="3" fillId="0" borderId="16" xfId="0" applyNumberFormat="1" applyFont="1" applyBorder="1" applyAlignment="1">
      <alignment wrapText="1"/>
    </xf>
    <xf numFmtId="0" fontId="3" fillId="36" borderId="12" xfId="0" applyFont="1" applyFill="1" applyBorder="1" applyAlignment="1">
      <alignment/>
    </xf>
    <xf numFmtId="3" fontId="3" fillId="36" borderId="12" xfId="0" applyNumberFormat="1" applyFont="1" applyFill="1" applyBorder="1" applyAlignment="1">
      <alignment wrapText="1"/>
    </xf>
    <xf numFmtId="49" fontId="36" fillId="33" borderId="61" xfId="0" applyNumberFormat="1" applyFont="1" applyFill="1" applyBorder="1" applyAlignment="1">
      <alignment horizontal="center" vertical="center"/>
    </xf>
    <xf numFmtId="3" fontId="18" fillId="39" borderId="33" xfId="0" applyNumberFormat="1" applyFont="1" applyFill="1" applyBorder="1" applyAlignment="1">
      <alignment vertical="center"/>
    </xf>
    <xf numFmtId="3" fontId="18" fillId="39" borderId="34" xfId="0" applyNumberFormat="1" applyFont="1" applyFill="1" applyBorder="1" applyAlignment="1">
      <alignment vertical="center"/>
    </xf>
    <xf numFmtId="3" fontId="18" fillId="39" borderId="62" xfId="0" applyNumberFormat="1" applyFont="1" applyFill="1" applyBorder="1" applyAlignment="1">
      <alignment vertical="center"/>
    </xf>
    <xf numFmtId="3" fontId="18" fillId="39" borderId="35" xfId="0" applyNumberFormat="1" applyFont="1" applyFill="1" applyBorder="1" applyAlignment="1">
      <alignment vertical="center"/>
    </xf>
    <xf numFmtId="3" fontId="19" fillId="0" borderId="16" xfId="0" applyNumberFormat="1" applyFont="1" applyBorder="1" applyAlignment="1">
      <alignment horizontal="right" vertical="center" wrapText="1"/>
    </xf>
    <xf numFmtId="3" fontId="19" fillId="0" borderId="20" xfId="0" applyNumberFormat="1" applyFont="1" applyBorder="1" applyAlignment="1">
      <alignment horizontal="right" vertical="center" wrapText="1"/>
    </xf>
    <xf numFmtId="3" fontId="19" fillId="0" borderId="63" xfId="0" applyNumberFormat="1" applyFont="1" applyBorder="1" applyAlignment="1">
      <alignment vertical="center" wrapText="1"/>
    </xf>
    <xf numFmtId="3" fontId="19" fillId="0" borderId="32" xfId="0" applyNumberFormat="1" applyFont="1" applyBorder="1" applyAlignment="1">
      <alignment horizontal="right" vertical="center" wrapText="1"/>
    </xf>
    <xf numFmtId="3" fontId="19" fillId="0" borderId="36" xfId="0" applyNumberFormat="1" applyFont="1" applyBorder="1" applyAlignment="1">
      <alignment vertical="center" wrapText="1"/>
    </xf>
    <xf numFmtId="3" fontId="19" fillId="0" borderId="37" xfId="0" applyNumberFormat="1" applyFont="1" applyBorder="1" applyAlignment="1">
      <alignment vertical="center" wrapText="1"/>
    </xf>
    <xf numFmtId="3" fontId="19" fillId="0" borderId="38" xfId="0" applyNumberFormat="1" applyFont="1" applyBorder="1" applyAlignment="1">
      <alignment vertical="center" wrapText="1"/>
    </xf>
    <xf numFmtId="3" fontId="19" fillId="0" borderId="16" xfId="0" applyNumberFormat="1" applyFont="1" applyBorder="1" applyAlignment="1">
      <alignment vertical="center"/>
    </xf>
    <xf numFmtId="3" fontId="52" fillId="39" borderId="33" xfId="0" applyNumberFormat="1" applyFont="1" applyFill="1" applyBorder="1" applyAlignment="1">
      <alignment vertical="center"/>
    </xf>
    <xf numFmtId="3" fontId="52" fillId="39" borderId="34" xfId="0" applyNumberFormat="1" applyFont="1" applyFill="1" applyBorder="1" applyAlignment="1">
      <alignment vertical="center"/>
    </xf>
    <xf numFmtId="3" fontId="52" fillId="39" borderId="62" xfId="0" applyNumberFormat="1" applyFont="1" applyFill="1" applyBorder="1" applyAlignment="1">
      <alignment vertical="center"/>
    </xf>
    <xf numFmtId="0" fontId="19" fillId="39" borderId="10" xfId="0" applyFont="1" applyFill="1" applyBorder="1" applyAlignment="1">
      <alignment/>
    </xf>
    <xf numFmtId="0" fontId="19" fillId="39" borderId="0" xfId="0" applyFont="1" applyFill="1" applyBorder="1" applyAlignment="1">
      <alignment/>
    </xf>
    <xf numFmtId="3" fontId="19" fillId="39" borderId="0" xfId="0" applyNumberFormat="1" applyFont="1" applyFill="1" applyBorder="1" applyAlignment="1">
      <alignment/>
    </xf>
    <xf numFmtId="3" fontId="19" fillId="39" borderId="11" xfId="0" applyNumberFormat="1" applyFont="1" applyFill="1" applyBorder="1" applyAlignment="1">
      <alignment/>
    </xf>
    <xf numFmtId="3" fontId="22" fillId="40" borderId="33" xfId="0" applyNumberFormat="1" applyFont="1" applyFill="1" applyBorder="1" applyAlignment="1">
      <alignment vertical="center"/>
    </xf>
    <xf numFmtId="3" fontId="22" fillId="40" borderId="34" xfId="0" applyNumberFormat="1" applyFont="1" applyFill="1" applyBorder="1" applyAlignment="1">
      <alignment vertical="center"/>
    </xf>
    <xf numFmtId="3" fontId="22" fillId="40" borderId="62" xfId="0" applyNumberFormat="1" applyFont="1" applyFill="1" applyBorder="1" applyAlignment="1">
      <alignment vertical="center"/>
    </xf>
    <xf numFmtId="0" fontId="21" fillId="0" borderId="0" xfId="0" applyFont="1" applyBorder="1" applyAlignment="1">
      <alignment horizontal="center" vertical="center" wrapText="1"/>
    </xf>
    <xf numFmtId="3" fontId="21" fillId="0" borderId="0" xfId="0" applyNumberFormat="1" applyFont="1" applyBorder="1" applyAlignment="1">
      <alignment vertical="center"/>
    </xf>
    <xf numFmtId="3" fontId="10" fillId="0" borderId="0" xfId="0" applyNumberFormat="1" applyFont="1" applyAlignment="1">
      <alignment/>
    </xf>
    <xf numFmtId="3" fontId="11" fillId="0" borderId="0" xfId="0" applyNumberFormat="1" applyFont="1" applyAlignment="1">
      <alignment/>
    </xf>
    <xf numFmtId="0" fontId="11" fillId="0" borderId="16" xfId="0" applyFont="1" applyBorder="1" applyAlignment="1">
      <alignment horizontal="center"/>
    </xf>
    <xf numFmtId="0" fontId="18" fillId="0" borderId="16" xfId="0" applyFont="1" applyBorder="1" applyAlignment="1">
      <alignment vertical="center" wrapText="1"/>
    </xf>
    <xf numFmtId="0" fontId="21" fillId="0" borderId="16"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28" xfId="0" applyFont="1" applyBorder="1" applyAlignment="1">
      <alignment horizontal="center"/>
    </xf>
    <xf numFmtId="0" fontId="21" fillId="0" borderId="64" xfId="0" applyFont="1" applyBorder="1" applyAlignment="1">
      <alignment horizontal="center"/>
    </xf>
    <xf numFmtId="0" fontId="21" fillId="0" borderId="35" xfId="0" applyFont="1" applyBorder="1" applyAlignment="1">
      <alignment horizontal="center"/>
    </xf>
    <xf numFmtId="0" fontId="21" fillId="0" borderId="16" xfId="0" applyFont="1" applyBorder="1" applyAlignment="1">
      <alignment horizontal="center" vertical="center" wrapText="1"/>
    </xf>
    <xf numFmtId="3" fontId="19" fillId="0" borderId="16" xfId="0" applyNumberFormat="1" applyFont="1" applyBorder="1" applyAlignment="1">
      <alignment horizontal="left" vertical="center" wrapText="1"/>
    </xf>
    <xf numFmtId="0" fontId="19" fillId="0" borderId="12" xfId="0" applyFont="1" applyFill="1" applyBorder="1" applyAlignment="1">
      <alignment/>
    </xf>
    <xf numFmtId="0" fontId="19" fillId="0" borderId="14" xfId="0" applyFont="1" applyFill="1" applyBorder="1" applyAlignment="1">
      <alignment/>
    </xf>
    <xf numFmtId="0" fontId="42" fillId="0" borderId="12" xfId="0" applyFont="1" applyBorder="1" applyAlignment="1">
      <alignment/>
    </xf>
    <xf numFmtId="3" fontId="16" fillId="0" borderId="16" xfId="0" applyNumberFormat="1" applyFont="1" applyBorder="1" applyAlignment="1">
      <alignment vertical="center" wrapText="1"/>
    </xf>
    <xf numFmtId="0" fontId="11" fillId="0" borderId="16" xfId="0" applyFont="1" applyBorder="1" applyAlignment="1">
      <alignment vertical="center" wrapText="1"/>
    </xf>
    <xf numFmtId="14" fontId="11" fillId="0" borderId="16" xfId="0" applyNumberFormat="1" applyFont="1" applyBorder="1" applyAlignment="1">
      <alignment horizontal="left" vertical="center" wrapText="1"/>
    </xf>
    <xf numFmtId="0" fontId="17" fillId="0" borderId="16" xfId="0" applyFont="1" applyBorder="1" applyAlignment="1">
      <alignment vertical="center" wrapText="1"/>
    </xf>
    <xf numFmtId="3" fontId="50" fillId="0" borderId="0" xfId="0" applyNumberFormat="1" applyFont="1" applyAlignment="1">
      <alignment vertical="center"/>
    </xf>
    <xf numFmtId="0" fontId="50" fillId="0" borderId="0" xfId="0" applyFont="1" applyAlignment="1">
      <alignment vertical="center"/>
    </xf>
    <xf numFmtId="3" fontId="57" fillId="0" borderId="0" xfId="0" applyNumberFormat="1" applyFont="1" applyBorder="1" applyAlignment="1">
      <alignment/>
    </xf>
    <xf numFmtId="0" fontId="57" fillId="0" borderId="0" xfId="0" applyFont="1" applyBorder="1" applyAlignment="1">
      <alignment/>
    </xf>
    <xf numFmtId="3" fontId="57" fillId="0" borderId="0" xfId="0" applyNumberFormat="1" applyFont="1" applyAlignment="1">
      <alignment vertical="center"/>
    </xf>
    <xf numFmtId="0" fontId="57" fillId="0" borderId="0" xfId="0" applyFont="1" applyAlignment="1">
      <alignment vertical="center"/>
    </xf>
    <xf numFmtId="3" fontId="56" fillId="0" borderId="0" xfId="0" applyNumberFormat="1" applyFont="1" applyAlignment="1">
      <alignment/>
    </xf>
    <xf numFmtId="0" fontId="56" fillId="0" borderId="0" xfId="0" applyFont="1" applyAlignment="1">
      <alignment/>
    </xf>
    <xf numFmtId="3" fontId="56" fillId="0" borderId="0" xfId="0" applyNumberFormat="1" applyFont="1" applyAlignment="1">
      <alignment vertical="center"/>
    </xf>
    <xf numFmtId="0" fontId="56" fillId="0" borderId="0" xfId="0" applyFont="1" applyAlignment="1">
      <alignment vertical="center"/>
    </xf>
    <xf numFmtId="3" fontId="55" fillId="0" borderId="0" xfId="0" applyNumberFormat="1" applyFont="1" applyBorder="1" applyAlignment="1">
      <alignment/>
    </xf>
    <xf numFmtId="0" fontId="55" fillId="0" borderId="0" xfId="0" applyFont="1" applyBorder="1" applyAlignment="1">
      <alignment/>
    </xf>
    <xf numFmtId="3" fontId="55" fillId="0" borderId="0" xfId="0" applyNumberFormat="1" applyFont="1" applyAlignment="1">
      <alignment vertical="center"/>
    </xf>
    <xf numFmtId="0" fontId="55" fillId="0" borderId="0" xfId="0" applyFont="1" applyAlignment="1">
      <alignment vertical="center"/>
    </xf>
    <xf numFmtId="0" fontId="112" fillId="0" borderId="12" xfId="0" applyFont="1" applyBorder="1" applyAlignment="1">
      <alignment vertical="center"/>
    </xf>
    <xf numFmtId="0" fontId="2" fillId="0" borderId="12" xfId="0" applyFont="1" applyBorder="1" applyAlignment="1">
      <alignment vertical="center"/>
    </xf>
    <xf numFmtId="3" fontId="16" fillId="0" borderId="34" xfId="0" applyNumberFormat="1" applyFont="1" applyBorder="1" applyAlignment="1">
      <alignment/>
    </xf>
    <xf numFmtId="3" fontId="16" fillId="0" borderId="42" xfId="0" applyNumberFormat="1" applyFont="1" applyBorder="1" applyAlignment="1">
      <alignment/>
    </xf>
    <xf numFmtId="3" fontId="16" fillId="0" borderId="16" xfId="0" applyNumberFormat="1" applyFont="1" applyBorder="1" applyAlignment="1">
      <alignment/>
    </xf>
    <xf numFmtId="3" fontId="16" fillId="0" borderId="45" xfId="0" applyNumberFormat="1" applyFont="1" applyBorder="1" applyAlignment="1">
      <alignment/>
    </xf>
    <xf numFmtId="3" fontId="12" fillId="0" borderId="0" xfId="0" applyNumberFormat="1" applyFont="1" applyBorder="1" applyAlignment="1">
      <alignment/>
    </xf>
    <xf numFmtId="3" fontId="11" fillId="35" borderId="45" xfId="0" applyNumberFormat="1" applyFont="1" applyFill="1" applyBorder="1" applyAlignment="1">
      <alignment/>
    </xf>
    <xf numFmtId="3" fontId="16" fillId="0" borderId="33" xfId="0" applyNumberFormat="1" applyFont="1" applyBorder="1" applyAlignment="1">
      <alignment/>
    </xf>
    <xf numFmtId="3" fontId="11" fillId="35" borderId="16" xfId="0" applyNumberFormat="1" applyFont="1" applyFill="1" applyBorder="1" applyAlignment="1">
      <alignment/>
    </xf>
    <xf numFmtId="0" fontId="26" fillId="0" borderId="0" xfId="0" applyFont="1" applyFill="1" applyAlignment="1">
      <alignment vertical="center"/>
    </xf>
    <xf numFmtId="0" fontId="26" fillId="0" borderId="0" xfId="0" applyFont="1" applyFill="1" applyBorder="1" applyAlignment="1">
      <alignment vertical="center"/>
    </xf>
    <xf numFmtId="186" fontId="0" fillId="0" borderId="22" xfId="0" applyNumberFormat="1" applyBorder="1" applyAlignment="1">
      <alignment/>
    </xf>
    <xf numFmtId="3" fontId="113" fillId="0" borderId="0" xfId="0" applyNumberFormat="1" applyFont="1" applyBorder="1" applyAlignment="1">
      <alignment/>
    </xf>
    <xf numFmtId="49" fontId="56" fillId="33" borderId="12" xfId="0" applyNumberFormat="1" applyFont="1" applyFill="1" applyBorder="1" applyAlignment="1">
      <alignment horizontal="center" vertical="center"/>
    </xf>
    <xf numFmtId="49" fontId="56" fillId="33" borderId="45" xfId="0" applyNumberFormat="1" applyFont="1" applyFill="1" applyBorder="1" applyAlignment="1">
      <alignment horizontal="center" vertical="center"/>
    </xf>
    <xf numFmtId="49" fontId="56" fillId="33" borderId="31" xfId="0" applyNumberFormat="1" applyFont="1" applyFill="1" applyBorder="1" applyAlignment="1">
      <alignment horizontal="center" vertical="center" wrapText="1"/>
    </xf>
    <xf numFmtId="49" fontId="56" fillId="33" borderId="16" xfId="0" applyNumberFormat="1" applyFont="1" applyFill="1" applyBorder="1" applyAlignment="1">
      <alignment horizontal="center" vertical="center" wrapText="1"/>
    </xf>
    <xf numFmtId="3" fontId="50" fillId="0" borderId="65" xfId="0" applyNumberFormat="1" applyFont="1" applyBorder="1" applyAlignment="1">
      <alignment vertical="center"/>
    </xf>
    <xf numFmtId="3" fontId="50" fillId="0" borderId="12" xfId="0" applyNumberFormat="1" applyFont="1" applyBorder="1" applyAlignment="1">
      <alignment horizontal="right" vertical="center"/>
    </xf>
    <xf numFmtId="3" fontId="50" fillId="0" borderId="28" xfId="0" applyNumberFormat="1" applyFont="1" applyFill="1" applyBorder="1" applyAlignment="1">
      <alignment horizontal="right" vertical="center"/>
    </xf>
    <xf numFmtId="0" fontId="56" fillId="37" borderId="16" xfId="0" applyFont="1" applyFill="1" applyBorder="1" applyAlignment="1">
      <alignment vertical="center"/>
    </xf>
    <xf numFmtId="3" fontId="56" fillId="37" borderId="16" xfId="0" applyNumberFormat="1" applyFont="1" applyFill="1" applyBorder="1" applyAlignment="1">
      <alignment horizontal="right" vertical="center"/>
    </xf>
    <xf numFmtId="3" fontId="56" fillId="37" borderId="35" xfId="0" applyNumberFormat="1" applyFont="1" applyFill="1" applyBorder="1" applyAlignment="1">
      <alignment horizontal="right" vertical="center"/>
    </xf>
    <xf numFmtId="3" fontId="50" fillId="0" borderId="41" xfId="0" applyNumberFormat="1" applyFont="1" applyBorder="1" applyAlignment="1">
      <alignment vertical="center" wrapText="1"/>
    </xf>
    <xf numFmtId="3" fontId="50" fillId="0" borderId="31" xfId="0" applyNumberFormat="1" applyFont="1" applyBorder="1" applyAlignment="1">
      <alignment horizontal="right" vertical="center"/>
    </xf>
    <xf numFmtId="3" fontId="50" fillId="0" borderId="18" xfId="0" applyNumberFormat="1" applyFont="1" applyFill="1" applyBorder="1" applyAlignment="1">
      <alignment horizontal="right" vertical="center"/>
    </xf>
    <xf numFmtId="3" fontId="57" fillId="35" borderId="65" xfId="0" applyNumberFormat="1" applyFont="1" applyFill="1" applyBorder="1" applyAlignment="1">
      <alignment vertical="center"/>
    </xf>
    <xf numFmtId="3" fontId="57" fillId="35" borderId="12" xfId="0" applyNumberFormat="1" applyFont="1" applyFill="1" applyBorder="1" applyAlignment="1">
      <alignment horizontal="right" vertical="center"/>
    </xf>
    <xf numFmtId="3" fontId="57" fillId="35" borderId="41" xfId="0" applyNumberFormat="1" applyFont="1" applyFill="1" applyBorder="1" applyAlignment="1">
      <alignment vertical="center" wrapText="1"/>
    </xf>
    <xf numFmtId="3" fontId="57" fillId="35" borderId="31" xfId="0" applyNumberFormat="1" applyFont="1" applyFill="1" applyBorder="1" applyAlignment="1">
      <alignment horizontal="right" vertical="center"/>
    </xf>
    <xf numFmtId="0" fontId="57" fillId="35" borderId="35" xfId="0" applyFont="1" applyFill="1" applyBorder="1" applyAlignment="1">
      <alignment vertical="center"/>
    </xf>
    <xf numFmtId="3" fontId="57" fillId="35" borderId="16" xfId="0" applyNumberFormat="1" applyFont="1" applyFill="1" applyBorder="1" applyAlignment="1">
      <alignment horizontal="right" vertical="center"/>
    </xf>
    <xf numFmtId="3" fontId="55" fillId="36" borderId="65" xfId="0" applyNumberFormat="1" applyFont="1" applyFill="1" applyBorder="1" applyAlignment="1">
      <alignment vertical="center"/>
    </xf>
    <xf numFmtId="3" fontId="55" fillId="36" borderId="12" xfId="0" applyNumberFormat="1" applyFont="1" applyFill="1" applyBorder="1" applyAlignment="1">
      <alignment horizontal="right" vertical="center"/>
    </xf>
    <xf numFmtId="3" fontId="55" fillId="36" borderId="41" xfId="0" applyNumberFormat="1" applyFont="1" applyFill="1" applyBorder="1" applyAlignment="1">
      <alignment vertical="center" wrapText="1"/>
    </xf>
    <xf numFmtId="3" fontId="55" fillId="36" borderId="31" xfId="0" applyNumberFormat="1" applyFont="1" applyFill="1" applyBorder="1" applyAlignment="1">
      <alignment horizontal="right" vertical="center"/>
    </xf>
    <xf numFmtId="0" fontId="55" fillId="36" borderId="35" xfId="0" applyFont="1" applyFill="1" applyBorder="1" applyAlignment="1">
      <alignment vertical="center"/>
    </xf>
    <xf numFmtId="3" fontId="55" fillId="36" borderId="16" xfId="0" applyNumberFormat="1" applyFont="1" applyFill="1" applyBorder="1" applyAlignment="1">
      <alignment horizontal="right" vertical="center"/>
    </xf>
    <xf numFmtId="49" fontId="56" fillId="33" borderId="16" xfId="0" applyNumberFormat="1" applyFont="1" applyFill="1" applyBorder="1" applyAlignment="1">
      <alignment horizontal="center" vertical="center"/>
    </xf>
    <xf numFmtId="3" fontId="61" fillId="0" borderId="65" xfId="0" applyNumberFormat="1" applyFont="1" applyBorder="1" applyAlignment="1">
      <alignment vertical="center"/>
    </xf>
    <xf numFmtId="3" fontId="61" fillId="0" borderId="12" xfId="0" applyNumberFormat="1" applyFont="1" applyBorder="1" applyAlignment="1">
      <alignment vertical="center"/>
    </xf>
    <xf numFmtId="3" fontId="61" fillId="0" borderId="28" xfId="0" applyNumberFormat="1" applyFont="1" applyFill="1" applyBorder="1" applyAlignment="1">
      <alignment vertical="center"/>
    </xf>
    <xf numFmtId="3" fontId="61" fillId="0" borderId="41" xfId="0" applyNumberFormat="1" applyFont="1" applyBorder="1" applyAlignment="1">
      <alignment vertical="center" wrapText="1"/>
    </xf>
    <xf numFmtId="3" fontId="61" fillId="0" borderId="31" xfId="0" applyNumberFormat="1" applyFont="1" applyBorder="1" applyAlignment="1">
      <alignment vertical="center"/>
    </xf>
    <xf numFmtId="3" fontId="61" fillId="0" borderId="18" xfId="0" applyNumberFormat="1" applyFont="1" applyFill="1" applyBorder="1" applyAlignment="1">
      <alignment vertical="center"/>
    </xf>
    <xf numFmtId="0" fontId="60" fillId="37" borderId="16" xfId="0" applyFont="1" applyFill="1" applyBorder="1" applyAlignment="1">
      <alignment vertical="center"/>
    </xf>
    <xf numFmtId="3" fontId="60" fillId="37" borderId="16" xfId="0" applyNumberFormat="1" applyFont="1" applyFill="1" applyBorder="1" applyAlignment="1">
      <alignment vertical="center"/>
    </xf>
    <xf numFmtId="3" fontId="60" fillId="37" borderId="35" xfId="0" applyNumberFormat="1" applyFont="1" applyFill="1" applyBorder="1" applyAlignment="1">
      <alignment vertical="center"/>
    </xf>
    <xf numFmtId="3" fontId="61" fillId="0" borderId="66" xfId="0" applyNumberFormat="1" applyFont="1" applyBorder="1" applyAlignment="1">
      <alignment vertical="center"/>
    </xf>
    <xf numFmtId="3" fontId="63" fillId="35" borderId="65" xfId="0" applyNumberFormat="1" applyFont="1" applyFill="1" applyBorder="1" applyAlignment="1">
      <alignment vertical="center"/>
    </xf>
    <xf numFmtId="3" fontId="63" fillId="35" borderId="12" xfId="0" applyNumberFormat="1" applyFont="1" applyFill="1" applyBorder="1" applyAlignment="1">
      <alignment vertical="center"/>
    </xf>
    <xf numFmtId="3" fontId="63" fillId="35" borderId="41" xfId="0" applyNumberFormat="1" applyFont="1" applyFill="1" applyBorder="1" applyAlignment="1">
      <alignment vertical="center" wrapText="1"/>
    </xf>
    <xf numFmtId="3" fontId="63" fillId="35" borderId="31" xfId="0" applyNumberFormat="1" applyFont="1" applyFill="1" applyBorder="1" applyAlignment="1">
      <alignment vertical="center"/>
    </xf>
    <xf numFmtId="0" fontId="63" fillId="35" borderId="35" xfId="0" applyFont="1" applyFill="1" applyBorder="1" applyAlignment="1">
      <alignment vertical="center"/>
    </xf>
    <xf numFmtId="3" fontId="63" fillId="35" borderId="16" xfId="0" applyNumberFormat="1" applyFont="1" applyFill="1" applyBorder="1" applyAlignment="1">
      <alignment vertical="center"/>
    </xf>
    <xf numFmtId="3" fontId="59" fillId="36" borderId="65" xfId="0" applyNumberFormat="1" applyFont="1" applyFill="1" applyBorder="1" applyAlignment="1">
      <alignment vertical="center"/>
    </xf>
    <xf numFmtId="3" fontId="59" fillId="36" borderId="12" xfId="0" applyNumberFormat="1" applyFont="1" applyFill="1" applyBorder="1" applyAlignment="1">
      <alignment vertical="center"/>
    </xf>
    <xf numFmtId="3" fontId="59" fillId="36" borderId="41" xfId="0" applyNumberFormat="1" applyFont="1" applyFill="1" applyBorder="1" applyAlignment="1">
      <alignment vertical="center" wrapText="1"/>
    </xf>
    <xf numFmtId="3" fontId="59" fillId="36" borderId="31" xfId="0" applyNumberFormat="1" applyFont="1" applyFill="1" applyBorder="1" applyAlignment="1">
      <alignment vertical="center"/>
    </xf>
    <xf numFmtId="0" fontId="59" fillId="36" borderId="35" xfId="0" applyFont="1" applyFill="1" applyBorder="1" applyAlignment="1">
      <alignment vertical="center"/>
    </xf>
    <xf numFmtId="3" fontId="59" fillId="36" borderId="16" xfId="0" applyNumberFormat="1" applyFont="1" applyFill="1" applyBorder="1" applyAlignment="1">
      <alignment vertical="center"/>
    </xf>
    <xf numFmtId="3" fontId="3" fillId="36" borderId="10" xfId="0" applyNumberFormat="1" applyFont="1" applyFill="1" applyBorder="1" applyAlignment="1">
      <alignment horizontal="center" vertical="center" wrapText="1"/>
    </xf>
    <xf numFmtId="3" fontId="3" fillId="36" borderId="0" xfId="0" applyNumberFormat="1" applyFont="1" applyFill="1" applyBorder="1" applyAlignment="1">
      <alignment horizontal="center" vertical="center" wrapText="1"/>
    </xf>
    <xf numFmtId="3" fontId="3" fillId="36" borderId="11" xfId="0" applyNumberFormat="1" applyFont="1" applyFill="1" applyBorder="1" applyAlignment="1">
      <alignment horizontal="center" vertical="center" wrapText="1"/>
    </xf>
    <xf numFmtId="49" fontId="3" fillId="36" borderId="66" xfId="0" applyNumberFormat="1" applyFont="1" applyFill="1" applyBorder="1" applyAlignment="1">
      <alignment horizontal="center"/>
    </xf>
    <xf numFmtId="49" fontId="3" fillId="36" borderId="16" xfId="0" applyNumberFormat="1" applyFont="1" applyFill="1" applyBorder="1" applyAlignment="1">
      <alignment horizontal="center"/>
    </xf>
    <xf numFmtId="49" fontId="3" fillId="36" borderId="45" xfId="0" applyNumberFormat="1" applyFont="1" applyFill="1" applyBorder="1" applyAlignment="1">
      <alignment horizontal="center"/>
    </xf>
    <xf numFmtId="49" fontId="113" fillId="36" borderId="45" xfId="0" applyNumberFormat="1" applyFont="1" applyFill="1" applyBorder="1" applyAlignment="1">
      <alignment horizontal="center"/>
    </xf>
    <xf numFmtId="49" fontId="113" fillId="36" borderId="45" xfId="0" applyNumberFormat="1" applyFont="1" applyFill="1" applyBorder="1" applyAlignment="1">
      <alignment/>
    </xf>
    <xf numFmtId="0" fontId="47" fillId="0" borderId="47"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41" xfId="0" applyFont="1" applyBorder="1" applyAlignment="1">
      <alignment horizontal="center" vertical="center" wrapText="1"/>
    </xf>
    <xf numFmtId="49" fontId="3" fillId="36" borderId="16" xfId="0" applyNumberFormat="1" applyFont="1" applyFill="1" applyBorder="1" applyAlignment="1">
      <alignment horizontal="center" vertical="center" wrapText="1"/>
    </xf>
    <xf numFmtId="49" fontId="3" fillId="36" borderId="31" xfId="0" applyNumberFormat="1" applyFont="1" applyFill="1" applyBorder="1" applyAlignment="1">
      <alignment horizontal="center" vertical="center" wrapText="1"/>
    </xf>
    <xf numFmtId="49" fontId="113" fillId="36" borderId="31" xfId="0" applyNumberFormat="1" applyFont="1" applyFill="1" applyBorder="1" applyAlignment="1">
      <alignment horizontal="center" vertical="center" wrapText="1"/>
    </xf>
    <xf numFmtId="49" fontId="3" fillId="39" borderId="41" xfId="0" applyNumberFormat="1" applyFont="1" applyFill="1" applyBorder="1" applyAlignment="1">
      <alignment horizontal="center" vertical="center" wrapText="1"/>
    </xf>
    <xf numFmtId="49" fontId="3" fillId="36" borderId="51" xfId="0" applyNumberFormat="1" applyFont="1" applyFill="1" applyBorder="1" applyAlignment="1">
      <alignment horizontal="center" vertical="center" wrapText="1"/>
    </xf>
    <xf numFmtId="49" fontId="3" fillId="36" borderId="67" xfId="0" applyNumberFormat="1" applyFont="1" applyFill="1" applyBorder="1" applyAlignment="1">
      <alignment horizontal="center" vertical="center" wrapText="1"/>
    </xf>
    <xf numFmtId="49" fontId="3" fillId="39" borderId="47" xfId="0" applyNumberFormat="1" applyFont="1" applyFill="1" applyBorder="1" applyAlignment="1">
      <alignment horizontal="center" vertical="center" wrapText="1"/>
    </xf>
    <xf numFmtId="49" fontId="3" fillId="36" borderId="47" xfId="0" applyNumberFormat="1" applyFont="1" applyFill="1" applyBorder="1" applyAlignment="1">
      <alignment horizontal="center" vertical="center" wrapText="1"/>
    </xf>
    <xf numFmtId="3" fontId="65" fillId="0" borderId="16" xfId="0" applyNumberFormat="1" applyFont="1" applyBorder="1" applyAlignment="1">
      <alignment/>
    </xf>
    <xf numFmtId="3" fontId="65" fillId="0" borderId="33" xfId="0" applyNumberFormat="1" applyFont="1" applyBorder="1" applyAlignment="1">
      <alignment/>
    </xf>
    <xf numFmtId="3" fontId="65" fillId="0" borderId="58" xfId="0" applyNumberFormat="1" applyFont="1" applyBorder="1" applyAlignment="1">
      <alignment/>
    </xf>
    <xf numFmtId="3" fontId="65" fillId="0" borderId="34" xfId="0" applyNumberFormat="1" applyFont="1" applyBorder="1" applyAlignment="1">
      <alignment/>
    </xf>
    <xf numFmtId="0" fontId="64" fillId="35" borderId="45" xfId="0" applyFont="1" applyFill="1" applyBorder="1" applyAlignment="1">
      <alignment horizontal="center"/>
    </xf>
    <xf numFmtId="0" fontId="64" fillId="35" borderId="68" xfId="0" applyFont="1" applyFill="1" applyBorder="1" applyAlignment="1">
      <alignment horizontal="center"/>
    </xf>
    <xf numFmtId="0" fontId="64" fillId="35" borderId="35" xfId="0" applyFont="1" applyFill="1" applyBorder="1" applyAlignment="1">
      <alignment horizontal="center"/>
    </xf>
    <xf numFmtId="3" fontId="64" fillId="35" borderId="16" xfId="0" applyNumberFormat="1" applyFont="1" applyFill="1" applyBorder="1" applyAlignment="1">
      <alignment/>
    </xf>
    <xf numFmtId="0" fontId="65" fillId="0" borderId="10" xfId="0" applyFont="1" applyBorder="1" applyAlignment="1">
      <alignment/>
    </xf>
    <xf numFmtId="0" fontId="65" fillId="0" borderId="0" xfId="0" applyFont="1" applyBorder="1" applyAlignment="1">
      <alignment/>
    </xf>
    <xf numFmtId="3" fontId="65" fillId="0" borderId="0" xfId="0" applyNumberFormat="1" applyFont="1" applyBorder="1" applyAlignment="1">
      <alignment/>
    </xf>
    <xf numFmtId="0" fontId="64" fillId="34" borderId="68" xfId="0" applyFont="1" applyFill="1" applyBorder="1" applyAlignment="1">
      <alignment horizontal="center"/>
    </xf>
    <xf numFmtId="3" fontId="64" fillId="34" borderId="16" xfId="0" applyNumberFormat="1" applyFont="1" applyFill="1" applyBorder="1" applyAlignment="1">
      <alignment/>
    </xf>
    <xf numFmtId="0" fontId="65" fillId="0" borderId="0" xfId="0" applyFont="1" applyAlignment="1">
      <alignment/>
    </xf>
    <xf numFmtId="3" fontId="65" fillId="0" borderId="0" xfId="0" applyNumberFormat="1" applyFont="1" applyAlignment="1">
      <alignment/>
    </xf>
    <xf numFmtId="0" fontId="64" fillId="34" borderId="45" xfId="0" applyFont="1" applyFill="1" applyBorder="1" applyAlignment="1">
      <alignment horizontal="center"/>
    </xf>
    <xf numFmtId="3" fontId="15" fillId="7" borderId="53" xfId="0" applyNumberFormat="1" applyFont="1" applyFill="1" applyBorder="1" applyAlignment="1">
      <alignment horizontal="center" vertical="center" wrapText="1"/>
    </xf>
    <xf numFmtId="3" fontId="15" fillId="7" borderId="69" xfId="0" applyNumberFormat="1" applyFont="1" applyFill="1" applyBorder="1" applyAlignment="1">
      <alignment horizontal="center" vertical="center" wrapText="1"/>
    </xf>
    <xf numFmtId="0" fontId="64" fillId="34" borderId="35" xfId="0" applyFont="1" applyFill="1" applyBorder="1" applyAlignment="1">
      <alignment horizontal="center"/>
    </xf>
    <xf numFmtId="49" fontId="15" fillId="0" borderId="45" xfId="57" applyNumberFormat="1" applyFont="1" applyBorder="1" applyAlignment="1" applyProtection="1">
      <alignment vertical="center" wrapText="1"/>
      <protection/>
    </xf>
    <xf numFmtId="3" fontId="3" fillId="0" borderId="14" xfId="0" applyNumberFormat="1" applyFont="1" applyBorder="1" applyAlignment="1">
      <alignment horizontal="right" vertical="center"/>
    </xf>
    <xf numFmtId="0" fontId="15" fillId="39" borderId="0" xfId="0" applyFont="1" applyFill="1" applyAlignment="1">
      <alignment/>
    </xf>
    <xf numFmtId="3" fontId="64" fillId="3" borderId="12" xfId="0" applyNumberFormat="1" applyFont="1" applyFill="1" applyBorder="1" applyAlignment="1">
      <alignment/>
    </xf>
    <xf numFmtId="3" fontId="64" fillId="3" borderId="21" xfId="0" applyNumberFormat="1" applyFont="1" applyFill="1" applyBorder="1" applyAlignment="1">
      <alignment/>
    </xf>
    <xf numFmtId="3" fontId="64" fillId="3" borderId="19" xfId="0" applyNumberFormat="1" applyFont="1" applyFill="1" applyBorder="1" applyAlignment="1">
      <alignment/>
    </xf>
    <xf numFmtId="3" fontId="6" fillId="3" borderId="43" xfId="0" applyNumberFormat="1" applyFont="1" applyFill="1" applyBorder="1" applyAlignment="1">
      <alignment/>
    </xf>
    <xf numFmtId="3" fontId="6" fillId="3" borderId="21" xfId="0" applyNumberFormat="1" applyFont="1" applyFill="1" applyBorder="1" applyAlignment="1">
      <alignment/>
    </xf>
    <xf numFmtId="3" fontId="6" fillId="3" borderId="19" xfId="0" applyNumberFormat="1" applyFont="1" applyFill="1" applyBorder="1" applyAlignment="1">
      <alignment/>
    </xf>
    <xf numFmtId="3" fontId="64" fillId="3" borderId="15" xfId="0" applyNumberFormat="1" applyFont="1" applyFill="1" applyBorder="1" applyAlignment="1">
      <alignment/>
    </xf>
    <xf numFmtId="3" fontId="64" fillId="3" borderId="70" xfId="0" applyNumberFormat="1" applyFont="1" applyFill="1" applyBorder="1" applyAlignment="1">
      <alignment/>
    </xf>
    <xf numFmtId="3" fontId="64" fillId="3" borderId="71" xfId="0" applyNumberFormat="1" applyFont="1" applyFill="1" applyBorder="1" applyAlignment="1">
      <alignment/>
    </xf>
    <xf numFmtId="3" fontId="6" fillId="3" borderId="44" xfId="0" applyNumberFormat="1" applyFont="1" applyFill="1" applyBorder="1" applyAlignment="1">
      <alignment/>
    </xf>
    <xf numFmtId="3" fontId="6" fillId="3" borderId="70" xfId="0" applyNumberFormat="1" applyFont="1" applyFill="1" applyBorder="1" applyAlignment="1">
      <alignment/>
    </xf>
    <xf numFmtId="3" fontId="6" fillId="3" borderId="71" xfId="0" applyNumberFormat="1" applyFont="1" applyFill="1" applyBorder="1" applyAlignment="1">
      <alignment/>
    </xf>
    <xf numFmtId="3" fontId="3" fillId="0" borderId="69" xfId="0" applyNumberFormat="1" applyFont="1" applyBorder="1" applyAlignment="1">
      <alignment wrapText="1"/>
    </xf>
    <xf numFmtId="3" fontId="3" fillId="0" borderId="69" xfId="0" applyNumberFormat="1" applyFont="1" applyBorder="1" applyAlignment="1">
      <alignment/>
    </xf>
    <xf numFmtId="0" fontId="3" fillId="0" borderId="69" xfId="0" applyFont="1" applyBorder="1" applyAlignment="1">
      <alignment wrapText="1"/>
    </xf>
    <xf numFmtId="0" fontId="113" fillId="36" borderId="53" xfId="0" applyFont="1" applyFill="1" applyBorder="1" applyAlignment="1">
      <alignment/>
    </xf>
    <xf numFmtId="3" fontId="113" fillId="36" borderId="53" xfId="0" applyNumberFormat="1" applyFont="1" applyFill="1" applyBorder="1" applyAlignment="1">
      <alignment wrapText="1"/>
    </xf>
    <xf numFmtId="0" fontId="3" fillId="39" borderId="16" xfId="0" applyFont="1" applyFill="1" applyBorder="1" applyAlignment="1">
      <alignment/>
    </xf>
    <xf numFmtId="3" fontId="3" fillId="39" borderId="16" xfId="0" applyNumberFormat="1" applyFont="1" applyFill="1" applyBorder="1" applyAlignment="1">
      <alignment/>
    </xf>
    <xf numFmtId="3" fontId="3" fillId="0" borderId="0" xfId="0" applyNumberFormat="1" applyFont="1" applyAlignment="1">
      <alignment/>
    </xf>
    <xf numFmtId="0" fontId="11" fillId="41" borderId="0" xfId="0" applyFont="1" applyFill="1" applyAlignment="1">
      <alignment/>
    </xf>
    <xf numFmtId="0" fontId="15" fillId="41" borderId="0" xfId="0" applyFont="1" applyFill="1" applyAlignment="1">
      <alignment/>
    </xf>
    <xf numFmtId="0" fontId="3" fillId="41" borderId="0" xfId="0" applyFont="1" applyFill="1" applyAlignment="1">
      <alignment/>
    </xf>
    <xf numFmtId="14" fontId="15" fillId="41" borderId="0" xfId="0" applyNumberFormat="1" applyFont="1" applyFill="1" applyAlignment="1">
      <alignment/>
    </xf>
    <xf numFmtId="0" fontId="114" fillId="41" borderId="0" xfId="0" applyFont="1" applyFill="1" applyAlignment="1">
      <alignment/>
    </xf>
    <xf numFmtId="0" fontId="113" fillId="41" borderId="0" xfId="0" applyFont="1" applyFill="1" applyAlignment="1">
      <alignment/>
    </xf>
    <xf numFmtId="3" fontId="113" fillId="41" borderId="0" xfId="0" applyNumberFormat="1" applyFont="1" applyFill="1" applyAlignment="1">
      <alignment/>
    </xf>
    <xf numFmtId="0" fontId="112" fillId="41" borderId="0" xfId="0" applyFont="1" applyFill="1" applyAlignment="1">
      <alignment vertical="center"/>
    </xf>
    <xf numFmtId="3" fontId="16" fillId="41" borderId="16" xfId="0" applyNumberFormat="1" applyFont="1" applyFill="1" applyBorder="1" applyAlignment="1">
      <alignment vertical="center" wrapText="1"/>
    </xf>
    <xf numFmtId="0" fontId="115" fillId="41" borderId="16" xfId="0" applyFont="1" applyFill="1" applyBorder="1" applyAlignment="1">
      <alignment vertical="center" wrapText="1"/>
    </xf>
    <xf numFmtId="0" fontId="11" fillId="41" borderId="16" xfId="0" applyFont="1" applyFill="1" applyBorder="1" applyAlignment="1">
      <alignment vertical="center" wrapText="1"/>
    </xf>
    <xf numFmtId="0" fontId="16" fillId="41" borderId="16" xfId="0" applyFont="1" applyFill="1" applyBorder="1" applyAlignment="1">
      <alignment vertical="center" wrapText="1"/>
    </xf>
    <xf numFmtId="0" fontId="15" fillId="0" borderId="46" xfId="0" applyFont="1" applyBorder="1" applyAlignment="1">
      <alignment vertical="center"/>
    </xf>
    <xf numFmtId="0" fontId="15" fillId="0" borderId="41" xfId="0" applyFont="1" applyBorder="1" applyAlignment="1">
      <alignment vertical="center"/>
    </xf>
    <xf numFmtId="1" fontId="19" fillId="0" borderId="20" xfId="0" applyNumberFormat="1" applyFont="1" applyBorder="1" applyAlignment="1">
      <alignment horizontal="right" vertical="center"/>
    </xf>
    <xf numFmtId="1" fontId="19" fillId="0" borderId="20" xfId="0" applyNumberFormat="1" applyFont="1" applyBorder="1" applyAlignment="1">
      <alignment vertical="center"/>
    </xf>
    <xf numFmtId="1" fontId="19" fillId="0" borderId="23" xfId="0" applyNumberFormat="1" applyFont="1" applyBorder="1" applyAlignment="1">
      <alignment vertical="center"/>
    </xf>
    <xf numFmtId="1" fontId="19" fillId="0" borderId="27" xfId="0" applyNumberFormat="1" applyFont="1" applyBorder="1" applyAlignment="1">
      <alignment vertical="center"/>
    </xf>
    <xf numFmtId="0" fontId="53" fillId="41" borderId="12" xfId="0" applyFont="1" applyFill="1" applyBorder="1" applyAlignment="1">
      <alignment/>
    </xf>
    <xf numFmtId="0" fontId="2" fillId="0" borderId="14" xfId="0" applyFont="1" applyBorder="1" applyAlignment="1">
      <alignment vertical="center" wrapText="1"/>
    </xf>
    <xf numFmtId="3" fontId="0" fillId="0" borderId="56" xfId="0" applyNumberFormat="1" applyFont="1" applyBorder="1" applyAlignment="1">
      <alignment vertical="center"/>
    </xf>
    <xf numFmtId="3" fontId="0" fillId="0" borderId="37" xfId="0" applyNumberFormat="1" applyFont="1" applyBorder="1" applyAlignment="1">
      <alignment vertical="center"/>
    </xf>
    <xf numFmtId="3" fontId="0" fillId="0" borderId="38" xfId="0" applyNumberFormat="1" applyFont="1" applyBorder="1" applyAlignment="1">
      <alignment vertical="center"/>
    </xf>
    <xf numFmtId="3" fontId="0" fillId="0" borderId="36" xfId="0" applyNumberFormat="1" applyFont="1" applyBorder="1" applyAlignment="1">
      <alignment vertical="center"/>
    </xf>
    <xf numFmtId="0" fontId="2" fillId="41" borderId="14" xfId="0" applyFont="1" applyFill="1" applyBorder="1" applyAlignment="1">
      <alignment horizontal="left" vertical="center" wrapText="1"/>
    </xf>
    <xf numFmtId="3" fontId="11" fillId="0" borderId="25" xfId="0" applyNumberFormat="1" applyFont="1" applyBorder="1" applyAlignment="1">
      <alignment horizontal="center" vertical="center" wrapText="1"/>
    </xf>
    <xf numFmtId="3" fontId="11" fillId="0" borderId="26" xfId="0" applyNumberFormat="1" applyFont="1" applyBorder="1" applyAlignment="1">
      <alignment horizontal="center" vertical="center" wrapText="1"/>
    </xf>
    <xf numFmtId="0" fontId="16" fillId="0" borderId="28" xfId="0" applyFont="1" applyBorder="1" applyAlignment="1">
      <alignment vertical="center" wrapText="1"/>
    </xf>
    <xf numFmtId="3" fontId="16" fillId="0" borderId="21" xfId="0" applyNumberFormat="1" applyFont="1" applyBorder="1" applyAlignment="1">
      <alignment vertical="center"/>
    </xf>
    <xf numFmtId="3" fontId="16" fillId="0" borderId="19" xfId="0" applyNumberFormat="1" applyFont="1" applyBorder="1" applyAlignment="1">
      <alignment vertical="center"/>
    </xf>
    <xf numFmtId="3" fontId="16" fillId="0" borderId="20" xfId="0" applyNumberFormat="1" applyFont="1" applyBorder="1" applyAlignment="1">
      <alignment horizontal="right" vertical="center"/>
    </xf>
    <xf numFmtId="0" fontId="16" fillId="0" borderId="32" xfId="0" applyFont="1" applyBorder="1" applyAlignment="1">
      <alignment vertical="center" wrapText="1"/>
    </xf>
    <xf numFmtId="3" fontId="16" fillId="0" borderId="24" xfId="0" applyNumberFormat="1" applyFont="1" applyBorder="1" applyAlignment="1">
      <alignment vertical="center"/>
    </xf>
    <xf numFmtId="3" fontId="16" fillId="0" borderId="22" xfId="0" applyNumberFormat="1" applyFont="1" applyBorder="1" applyAlignment="1">
      <alignment vertical="center"/>
    </xf>
    <xf numFmtId="3" fontId="16" fillId="0" borderId="23" xfId="0" applyNumberFormat="1" applyFont="1" applyBorder="1" applyAlignment="1">
      <alignment vertical="center"/>
    </xf>
    <xf numFmtId="0" fontId="11" fillId="0" borderId="16" xfId="0" applyFont="1" applyBorder="1" applyAlignment="1">
      <alignment horizontal="center" vertical="center" wrapText="1"/>
    </xf>
    <xf numFmtId="3" fontId="11" fillId="0" borderId="33" xfId="0" applyNumberFormat="1" applyFont="1" applyBorder="1" applyAlignment="1">
      <alignment vertical="center"/>
    </xf>
    <xf numFmtId="3" fontId="11" fillId="0" borderId="34" xfId="0" applyNumberFormat="1" applyFont="1" applyBorder="1" applyAlignment="1">
      <alignment vertical="center"/>
    </xf>
    <xf numFmtId="3" fontId="11" fillId="0" borderId="35" xfId="0" applyNumberFormat="1" applyFont="1" applyBorder="1" applyAlignment="1">
      <alignment vertical="center"/>
    </xf>
    <xf numFmtId="3" fontId="20" fillId="0" borderId="33" xfId="0" applyNumberFormat="1" applyFont="1" applyBorder="1" applyAlignment="1">
      <alignment vertical="center"/>
    </xf>
    <xf numFmtId="3" fontId="20" fillId="0" borderId="34" xfId="0" applyNumberFormat="1" applyFont="1" applyBorder="1" applyAlignment="1">
      <alignment vertical="center"/>
    </xf>
    <xf numFmtId="3" fontId="20" fillId="0" borderId="35" xfId="0" applyNumberFormat="1" applyFont="1" applyBorder="1" applyAlignment="1">
      <alignment vertical="center"/>
    </xf>
    <xf numFmtId="0" fontId="16" fillId="0" borderId="10" xfId="0" applyFont="1" applyBorder="1" applyAlignment="1">
      <alignment/>
    </xf>
    <xf numFmtId="0" fontId="16" fillId="0" borderId="0" xfId="0" applyFont="1" applyBorder="1" applyAlignment="1">
      <alignment/>
    </xf>
    <xf numFmtId="3" fontId="16" fillId="0" borderId="0" xfId="0" applyNumberFormat="1" applyFont="1" applyBorder="1" applyAlignment="1">
      <alignment/>
    </xf>
    <xf numFmtId="3" fontId="16" fillId="0" borderId="11" xfId="0" applyNumberFormat="1" applyFont="1" applyBorder="1" applyAlignment="1">
      <alignment/>
    </xf>
    <xf numFmtId="1" fontId="16" fillId="0" borderId="20" xfId="0" applyNumberFormat="1" applyFont="1" applyBorder="1" applyAlignment="1">
      <alignment horizontal="right" vertical="center"/>
    </xf>
    <xf numFmtId="1" fontId="16" fillId="0" borderId="20" xfId="0" applyNumberFormat="1" applyFont="1" applyBorder="1" applyAlignment="1">
      <alignment vertical="center"/>
    </xf>
    <xf numFmtId="3" fontId="16" fillId="0" borderId="20" xfId="0" applyNumberFormat="1" applyFont="1" applyBorder="1" applyAlignment="1">
      <alignment vertical="center"/>
    </xf>
    <xf numFmtId="1" fontId="16" fillId="0" borderId="23" xfId="0" applyNumberFormat="1" applyFont="1" applyBorder="1" applyAlignment="1">
      <alignment vertical="center"/>
    </xf>
    <xf numFmtId="0" fontId="16" fillId="0" borderId="29" xfId="0" applyFont="1" applyBorder="1" applyAlignment="1">
      <alignment vertical="center" wrapText="1"/>
    </xf>
    <xf numFmtId="0" fontId="16" fillId="0" borderId="30" xfId="0" applyFont="1" applyBorder="1" applyAlignment="1">
      <alignment vertical="center" wrapText="1"/>
    </xf>
    <xf numFmtId="3" fontId="16" fillId="0" borderId="25" xfId="0" applyNumberFormat="1" applyFont="1" applyBorder="1" applyAlignment="1">
      <alignment vertical="center"/>
    </xf>
    <xf numFmtId="3" fontId="16" fillId="0" borderId="26" xfId="0" applyNumberFormat="1" applyFont="1" applyBorder="1" applyAlignment="1">
      <alignment vertical="center"/>
    </xf>
    <xf numFmtId="1" fontId="16" fillId="0" borderId="27" xfId="0" applyNumberFormat="1" applyFont="1" applyBorder="1" applyAlignment="1">
      <alignment vertical="center"/>
    </xf>
    <xf numFmtId="3" fontId="16" fillId="0" borderId="27" xfId="0" applyNumberFormat="1" applyFont="1" applyBorder="1" applyAlignment="1">
      <alignment vertical="center"/>
    </xf>
    <xf numFmtId="0" fontId="16" fillId="0" borderId="46" xfId="0" applyFont="1" applyBorder="1" applyAlignment="1">
      <alignment/>
    </xf>
    <xf numFmtId="0" fontId="68" fillId="41" borderId="61" xfId="0" applyFont="1" applyFill="1" applyBorder="1" applyAlignment="1">
      <alignment/>
    </xf>
    <xf numFmtId="0" fontId="68" fillId="41" borderId="61" xfId="0" applyFont="1" applyFill="1" applyBorder="1" applyAlignment="1">
      <alignment wrapText="1"/>
    </xf>
    <xf numFmtId="0" fontId="11" fillId="0" borderId="48" xfId="0" applyFont="1" applyBorder="1" applyAlignment="1">
      <alignment vertical="center" wrapText="1"/>
    </xf>
    <xf numFmtId="3" fontId="12" fillId="0" borderId="24" xfId="0" applyNumberFormat="1" applyFont="1" applyBorder="1" applyAlignment="1">
      <alignment vertical="center"/>
    </xf>
    <xf numFmtId="3" fontId="12" fillId="0" borderId="22" xfId="0" applyNumberFormat="1" applyFont="1" applyBorder="1" applyAlignment="1">
      <alignment vertical="center"/>
    </xf>
    <xf numFmtId="3" fontId="12" fillId="0" borderId="23" xfId="0" applyNumberFormat="1" applyFont="1" applyBorder="1" applyAlignment="1">
      <alignment vertical="center"/>
    </xf>
    <xf numFmtId="0" fontId="11" fillId="41" borderId="48" xfId="0" applyFont="1" applyFill="1" applyBorder="1" applyAlignment="1">
      <alignment horizontal="left" vertical="center" wrapText="1"/>
    </xf>
    <xf numFmtId="3" fontId="16" fillId="0" borderId="24" xfId="0" applyNumberFormat="1" applyFont="1" applyBorder="1" applyAlignment="1">
      <alignment/>
    </xf>
    <xf numFmtId="3" fontId="16" fillId="0" borderId="22" xfId="0" applyNumberFormat="1" applyFont="1" applyBorder="1" applyAlignment="1">
      <alignment/>
    </xf>
    <xf numFmtId="0" fontId="11" fillId="0" borderId="45" xfId="0" applyFont="1" applyBorder="1" applyAlignment="1">
      <alignment horizontal="justify" vertical="center" wrapText="1"/>
    </xf>
    <xf numFmtId="0" fontId="16" fillId="0" borderId="24" xfId="0" applyFont="1" applyBorder="1" applyAlignment="1">
      <alignment/>
    </xf>
    <xf numFmtId="0" fontId="16" fillId="0" borderId="22" xfId="0" applyFont="1" applyBorder="1" applyAlignment="1">
      <alignment/>
    </xf>
    <xf numFmtId="0" fontId="11" fillId="0" borderId="72" xfId="0" applyFont="1" applyBorder="1" applyAlignment="1">
      <alignment horizontal="justify" vertical="center" wrapText="1"/>
    </xf>
    <xf numFmtId="0" fontId="16" fillId="0" borderId="22" xfId="0" applyFont="1" applyBorder="1" applyAlignment="1">
      <alignment horizontal="right" vertical="center" wrapText="1"/>
    </xf>
    <xf numFmtId="0" fontId="16" fillId="0" borderId="23" xfId="0" applyFont="1" applyBorder="1" applyAlignment="1">
      <alignment horizontal="right" vertical="center" wrapText="1"/>
    </xf>
    <xf numFmtId="0" fontId="11" fillId="0" borderId="73" xfId="0" applyFont="1" applyBorder="1" applyAlignment="1">
      <alignment horizontal="justify" vertical="center" wrapText="1"/>
    </xf>
    <xf numFmtId="3" fontId="12" fillId="0" borderId="25" xfId="0" applyNumberFormat="1" applyFont="1" applyBorder="1" applyAlignment="1">
      <alignment vertical="center"/>
    </xf>
    <xf numFmtId="3" fontId="12" fillId="0" borderId="26" xfId="0" applyNumberFormat="1" applyFont="1" applyBorder="1" applyAlignment="1">
      <alignment vertical="center"/>
    </xf>
    <xf numFmtId="0" fontId="16" fillId="0" borderId="26" xfId="0" applyFont="1" applyBorder="1" applyAlignment="1">
      <alignment horizontal="right" vertical="center" wrapText="1"/>
    </xf>
    <xf numFmtId="3" fontId="12" fillId="0" borderId="27" xfId="0" applyNumberFormat="1" applyFont="1" applyBorder="1" applyAlignment="1">
      <alignment vertical="center"/>
    </xf>
    <xf numFmtId="0" fontId="11" fillId="0" borderId="45" xfId="0" applyFont="1" applyBorder="1" applyAlignment="1">
      <alignment horizontal="center" vertical="center" wrapText="1"/>
    </xf>
    <xf numFmtId="3" fontId="11" fillId="0" borderId="62" xfId="0" applyNumberFormat="1" applyFont="1" applyBorder="1" applyAlignment="1">
      <alignment vertical="center"/>
    </xf>
    <xf numFmtId="204" fontId="16" fillId="0" borderId="20" xfId="0" applyNumberFormat="1" applyFont="1" applyBorder="1" applyAlignment="1">
      <alignment vertical="center"/>
    </xf>
    <xf numFmtId="3" fontId="17" fillId="39" borderId="33" xfId="0" applyNumberFormat="1" applyFont="1" applyFill="1" applyBorder="1" applyAlignment="1">
      <alignment vertical="center"/>
    </xf>
    <xf numFmtId="0" fontId="16" fillId="0" borderId="47" xfId="0" applyFont="1" applyBorder="1" applyAlignment="1">
      <alignment/>
    </xf>
    <xf numFmtId="0" fontId="16" fillId="0" borderId="41" xfId="0" applyFont="1" applyBorder="1" applyAlignment="1">
      <alignment/>
    </xf>
    <xf numFmtId="3" fontId="16" fillId="0" borderId="41" xfId="0" applyNumberFormat="1" applyFont="1" applyBorder="1" applyAlignment="1">
      <alignment/>
    </xf>
    <xf numFmtId="3" fontId="16" fillId="0" borderId="18" xfId="0" applyNumberFormat="1" applyFont="1" applyBorder="1" applyAlignment="1">
      <alignment/>
    </xf>
    <xf numFmtId="3" fontId="16" fillId="0" borderId="21" xfId="0" applyNumberFormat="1" applyFont="1" applyBorder="1" applyAlignment="1">
      <alignment horizontal="right" vertical="center"/>
    </xf>
    <xf numFmtId="3" fontId="16" fillId="0" borderId="36" xfId="0" applyNumberFormat="1" applyFont="1" applyBorder="1" applyAlignment="1">
      <alignment vertical="center"/>
    </xf>
    <xf numFmtId="3" fontId="16" fillId="0" borderId="37" xfId="0" applyNumberFormat="1" applyFont="1" applyBorder="1" applyAlignment="1">
      <alignment vertical="center"/>
    </xf>
    <xf numFmtId="3" fontId="16" fillId="0" borderId="38" xfId="0" applyNumberFormat="1" applyFont="1" applyBorder="1" applyAlignment="1">
      <alignment vertical="center"/>
    </xf>
    <xf numFmtId="3" fontId="3" fillId="0" borderId="16" xfId="0" applyNumberFormat="1" applyFont="1" applyBorder="1" applyAlignment="1">
      <alignment vertical="center" wrapText="1"/>
    </xf>
    <xf numFmtId="3" fontId="3" fillId="0" borderId="16" xfId="57" applyNumberFormat="1" applyFont="1" applyBorder="1" applyAlignment="1">
      <alignment horizontal="right" vertical="center"/>
    </xf>
    <xf numFmtId="3" fontId="3" fillId="0" borderId="13" xfId="57" applyNumberFormat="1" applyFont="1" applyBorder="1" applyAlignment="1">
      <alignment horizontal="right" vertical="center"/>
    </xf>
    <xf numFmtId="3" fontId="3" fillId="0" borderId="13" xfId="0" applyNumberFormat="1" applyFont="1" applyBorder="1" applyAlignment="1">
      <alignment vertical="center" wrapText="1"/>
    </xf>
    <xf numFmtId="3" fontId="3" fillId="0" borderId="14" xfId="57" applyNumberFormat="1" applyFont="1" applyBorder="1" applyAlignment="1">
      <alignment horizontal="right" vertical="center"/>
    </xf>
    <xf numFmtId="0" fontId="38" fillId="0" borderId="0" xfId="0" applyFont="1" applyBorder="1" applyAlignment="1">
      <alignment vertical="center" wrapText="1"/>
    </xf>
    <xf numFmtId="3" fontId="69" fillId="40" borderId="16" xfId="0" applyNumberFormat="1" applyFont="1" applyFill="1" applyBorder="1" applyAlignment="1">
      <alignment/>
    </xf>
    <xf numFmtId="3" fontId="70" fillId="40" borderId="45" xfId="0" applyNumberFormat="1" applyFont="1" applyFill="1" applyBorder="1" applyAlignment="1">
      <alignment/>
    </xf>
    <xf numFmtId="3" fontId="70" fillId="40" borderId="16" xfId="0" applyNumberFormat="1" applyFont="1" applyFill="1" applyBorder="1" applyAlignment="1">
      <alignment/>
    </xf>
    <xf numFmtId="0" fontId="19" fillId="41" borderId="0" xfId="0" applyFont="1" applyFill="1" applyAlignment="1">
      <alignment/>
    </xf>
    <xf numFmtId="0" fontId="2" fillId="0" borderId="22" xfId="0" applyFont="1" applyBorder="1" applyAlignment="1">
      <alignment vertical="center"/>
    </xf>
    <xf numFmtId="0" fontId="2" fillId="0" borderId="74" xfId="0" applyFont="1" applyBorder="1" applyAlignment="1">
      <alignment vertical="center"/>
    </xf>
    <xf numFmtId="0" fontId="2" fillId="0" borderId="24" xfId="0" applyFont="1" applyBorder="1" applyAlignment="1">
      <alignment vertical="center"/>
    </xf>
    <xf numFmtId="3" fontId="2" fillId="0" borderId="23" xfId="0" applyNumberFormat="1" applyFont="1" applyBorder="1" applyAlignment="1">
      <alignment vertical="center"/>
    </xf>
    <xf numFmtId="3" fontId="0" fillId="0" borderId="47" xfId="0" applyNumberFormat="1" applyFont="1" applyBorder="1" applyAlignment="1">
      <alignment horizontal="center" vertical="center"/>
    </xf>
    <xf numFmtId="3" fontId="0" fillId="0" borderId="18" xfId="0" applyNumberFormat="1" applyFont="1" applyBorder="1" applyAlignment="1">
      <alignment vertical="center"/>
    </xf>
    <xf numFmtId="3" fontId="2" fillId="0" borderId="31" xfId="0" applyNumberFormat="1" applyFont="1" applyBorder="1" applyAlignment="1">
      <alignment horizontal="right" vertical="center"/>
    </xf>
    <xf numFmtId="3" fontId="2" fillId="0" borderId="18" xfId="0" applyNumberFormat="1" applyFont="1" applyBorder="1" applyAlignment="1">
      <alignment horizontal="right" vertical="center"/>
    </xf>
    <xf numFmtId="0" fontId="2" fillId="0" borderId="10" xfId="0" applyFont="1" applyBorder="1" applyAlignment="1">
      <alignment vertical="center"/>
    </xf>
    <xf numFmtId="3" fontId="2" fillId="0" borderId="11" xfId="0" applyNumberFormat="1" applyFont="1" applyBorder="1" applyAlignment="1">
      <alignment vertical="center"/>
    </xf>
    <xf numFmtId="3" fontId="0" fillId="0" borderId="0" xfId="0" applyNumberFormat="1" applyFont="1" applyBorder="1" applyAlignment="1">
      <alignment horizontal="right" vertical="center"/>
    </xf>
    <xf numFmtId="3" fontId="0" fillId="0" borderId="11" xfId="0" applyNumberFormat="1" applyFont="1" applyBorder="1" applyAlignment="1">
      <alignment vertical="center"/>
    </xf>
    <xf numFmtId="3" fontId="31" fillId="0" borderId="16" xfId="57" applyNumberFormat="1" applyFont="1" applyFill="1" applyBorder="1" applyAlignment="1">
      <alignment horizontal="right" vertical="center"/>
    </xf>
    <xf numFmtId="0" fontId="116" fillId="0" borderId="14" xfId="0" applyFont="1" applyBorder="1" applyAlignment="1">
      <alignment horizontal="center" vertical="center"/>
    </xf>
    <xf numFmtId="49" fontId="15" fillId="39" borderId="0" xfId="0" applyNumberFormat="1" applyFont="1" applyFill="1" applyBorder="1" applyAlignment="1">
      <alignment vertical="center"/>
    </xf>
    <xf numFmtId="49" fontId="15" fillId="39" borderId="0" xfId="0" applyNumberFormat="1" applyFont="1" applyFill="1" applyBorder="1" applyAlignment="1">
      <alignment horizontal="center" vertical="center"/>
    </xf>
    <xf numFmtId="49" fontId="19" fillId="39" borderId="0" xfId="57" applyNumberFormat="1" applyFont="1" applyFill="1" applyBorder="1" applyAlignment="1">
      <alignment horizontal="right" vertical="center"/>
    </xf>
    <xf numFmtId="3" fontId="60" fillId="0" borderId="12" xfId="0" applyNumberFormat="1" applyFont="1" applyBorder="1" applyAlignment="1">
      <alignment vertical="center"/>
    </xf>
    <xf numFmtId="3" fontId="11" fillId="42" borderId="33" xfId="0" applyNumberFormat="1" applyFont="1" applyFill="1" applyBorder="1" applyAlignment="1">
      <alignment/>
    </xf>
    <xf numFmtId="3" fontId="11" fillId="42" borderId="45" xfId="0" applyNumberFormat="1" applyFont="1" applyFill="1" applyBorder="1" applyAlignment="1">
      <alignment/>
    </xf>
    <xf numFmtId="3" fontId="64" fillId="42" borderId="34" xfId="0" applyNumberFormat="1" applyFont="1" applyFill="1" applyBorder="1" applyAlignment="1">
      <alignment/>
    </xf>
    <xf numFmtId="0" fontId="117" fillId="39" borderId="0" xfId="0" applyFont="1" applyFill="1" applyAlignment="1">
      <alignment/>
    </xf>
    <xf numFmtId="3" fontId="117" fillId="39" borderId="0" xfId="0" applyNumberFormat="1" applyFont="1" applyFill="1" applyAlignment="1">
      <alignment/>
    </xf>
    <xf numFmtId="3" fontId="47" fillId="39" borderId="0" xfId="0" applyNumberFormat="1" applyFont="1" applyFill="1" applyAlignment="1">
      <alignment/>
    </xf>
    <xf numFmtId="0" fontId="19" fillId="39" borderId="0" xfId="0" applyFont="1" applyFill="1" applyAlignment="1">
      <alignment/>
    </xf>
    <xf numFmtId="0" fontId="113" fillId="39" borderId="0" xfId="0" applyFont="1" applyFill="1" applyAlignment="1">
      <alignment/>
    </xf>
    <xf numFmtId="0" fontId="116" fillId="39" borderId="0" xfId="0" applyFont="1" applyFill="1" applyAlignment="1">
      <alignment/>
    </xf>
    <xf numFmtId="3" fontId="118" fillId="39" borderId="0" xfId="0" applyNumberFormat="1" applyFont="1" applyFill="1" applyAlignment="1">
      <alignment/>
    </xf>
    <xf numFmtId="0" fontId="118" fillId="39" borderId="0" xfId="0" applyFont="1" applyFill="1" applyAlignment="1">
      <alignment/>
    </xf>
    <xf numFmtId="0" fontId="119" fillId="39" borderId="0" xfId="0" applyFont="1" applyFill="1" applyAlignment="1">
      <alignment/>
    </xf>
    <xf numFmtId="3" fontId="113" fillId="39" borderId="0" xfId="0" applyNumberFormat="1" applyFont="1" applyFill="1" applyBorder="1" applyAlignment="1">
      <alignment/>
    </xf>
    <xf numFmtId="3" fontId="15" fillId="33" borderId="49" xfId="0" applyNumberFormat="1" applyFont="1" applyFill="1" applyBorder="1" applyAlignment="1">
      <alignment horizontal="center" vertical="center" wrapText="1"/>
    </xf>
    <xf numFmtId="3" fontId="15" fillId="33" borderId="51" xfId="0" applyNumberFormat="1" applyFont="1" applyFill="1" applyBorder="1" applyAlignment="1">
      <alignment horizontal="center" vertical="center" wrapText="1"/>
    </xf>
    <xf numFmtId="3" fontId="15" fillId="33" borderId="67" xfId="0" applyNumberFormat="1" applyFont="1" applyFill="1" applyBorder="1" applyAlignment="1">
      <alignment horizontal="center" vertical="center" wrapText="1"/>
    </xf>
    <xf numFmtId="3" fontId="0" fillId="0" borderId="26" xfId="0" applyNumberFormat="1" applyBorder="1" applyAlignment="1">
      <alignment/>
    </xf>
    <xf numFmtId="3" fontId="0" fillId="0" borderId="75" xfId="0" applyNumberFormat="1" applyBorder="1" applyAlignment="1">
      <alignment/>
    </xf>
    <xf numFmtId="0" fontId="0" fillId="0" borderId="66" xfId="0" applyBorder="1" applyAlignment="1">
      <alignment/>
    </xf>
    <xf numFmtId="3" fontId="19" fillId="0" borderId="13" xfId="0" applyNumberFormat="1" applyFont="1" applyBorder="1" applyAlignment="1">
      <alignment/>
    </xf>
    <xf numFmtId="3" fontId="19" fillId="0" borderId="13" xfId="0" applyNumberFormat="1" applyFont="1" applyBorder="1" applyAlignment="1">
      <alignment/>
    </xf>
    <xf numFmtId="3" fontId="0" fillId="0" borderId="76" xfId="0" applyNumberFormat="1" applyBorder="1" applyAlignment="1">
      <alignment/>
    </xf>
    <xf numFmtId="49" fontId="15" fillId="33" borderId="45" xfId="0" applyNumberFormat="1" applyFont="1" applyFill="1" applyBorder="1" applyAlignment="1">
      <alignment horizontal="center" vertical="center" wrapText="1"/>
    </xf>
    <xf numFmtId="49" fontId="15" fillId="33" borderId="68" xfId="0" applyNumberFormat="1" applyFont="1" applyFill="1" applyBorder="1" applyAlignment="1">
      <alignment horizontal="center" vertical="center" wrapText="1"/>
    </xf>
    <xf numFmtId="3" fontId="15" fillId="33" borderId="47" xfId="0" applyNumberFormat="1" applyFont="1" applyFill="1" applyBorder="1" applyAlignment="1">
      <alignment horizontal="center" vertical="center" wrapText="1"/>
    </xf>
    <xf numFmtId="3" fontId="15" fillId="33" borderId="16" xfId="0" applyNumberFormat="1" applyFont="1" applyFill="1" applyBorder="1" applyAlignment="1">
      <alignment horizontal="center" vertical="center" wrapText="1"/>
    </xf>
    <xf numFmtId="3" fontId="20" fillId="35" borderId="16" xfId="0" applyNumberFormat="1" applyFont="1" applyFill="1" applyBorder="1" applyAlignment="1">
      <alignment/>
    </xf>
    <xf numFmtId="3" fontId="6" fillId="0" borderId="16" xfId="0" applyNumberFormat="1" applyFont="1" applyBorder="1" applyAlignment="1">
      <alignment/>
    </xf>
    <xf numFmtId="3" fontId="6" fillId="0" borderId="14" xfId="0" applyNumberFormat="1" applyFont="1" applyBorder="1" applyAlignment="1">
      <alignment/>
    </xf>
    <xf numFmtId="3" fontId="6" fillId="0" borderId="15" xfId="0" applyNumberFormat="1" applyFont="1" applyBorder="1" applyAlignment="1">
      <alignment/>
    </xf>
    <xf numFmtId="3" fontId="6" fillId="0" borderId="70" xfId="0" applyNumberFormat="1" applyFont="1" applyBorder="1" applyAlignment="1">
      <alignment/>
    </xf>
    <xf numFmtId="3" fontId="6" fillId="0" borderId="71" xfId="0" applyNumberFormat="1" applyFont="1" applyBorder="1" applyAlignment="1">
      <alignment/>
    </xf>
    <xf numFmtId="3" fontId="6" fillId="0" borderId="44" xfId="0" applyNumberFormat="1" applyFont="1" applyBorder="1" applyAlignment="1">
      <alignment/>
    </xf>
    <xf numFmtId="3" fontId="15" fillId="33" borderId="69" xfId="0" applyNumberFormat="1" applyFont="1" applyFill="1" applyBorder="1" applyAlignment="1">
      <alignment horizontal="center" vertical="center" wrapText="1"/>
    </xf>
    <xf numFmtId="0" fontId="0" fillId="0" borderId="0" xfId="0" applyFont="1" applyAlignment="1">
      <alignment/>
    </xf>
    <xf numFmtId="3" fontId="0" fillId="0" borderId="0" xfId="0" applyNumberFormat="1" applyFont="1" applyAlignment="1">
      <alignment/>
    </xf>
    <xf numFmtId="3" fontId="0" fillId="0" borderId="69" xfId="0" applyNumberFormat="1" applyFont="1" applyBorder="1" applyAlignment="1">
      <alignment/>
    </xf>
    <xf numFmtId="49" fontId="15" fillId="33" borderId="16" xfId="0" applyNumberFormat="1" applyFont="1" applyFill="1" applyBorder="1" applyAlignment="1">
      <alignment horizontal="center" vertical="center" wrapText="1"/>
    </xf>
    <xf numFmtId="3" fontId="15" fillId="33" borderId="66" xfId="0" applyNumberFormat="1" applyFont="1" applyFill="1" applyBorder="1" applyAlignment="1">
      <alignment horizontal="center" vertical="center" wrapText="1"/>
    </xf>
    <xf numFmtId="3" fontId="21" fillId="43" borderId="16" xfId="0" applyNumberFormat="1" applyFont="1" applyFill="1" applyBorder="1" applyAlignment="1">
      <alignment horizontal="center" vertical="center" wrapText="1"/>
    </xf>
    <xf numFmtId="3" fontId="21" fillId="43" borderId="47" xfId="0" applyNumberFormat="1" applyFont="1" applyFill="1" applyBorder="1" applyAlignment="1">
      <alignment horizontal="center" vertical="center" wrapText="1"/>
    </xf>
    <xf numFmtId="3" fontId="21" fillId="43" borderId="45" xfId="0" applyNumberFormat="1" applyFont="1" applyFill="1" applyBorder="1" applyAlignment="1">
      <alignment horizontal="center" vertical="center" wrapText="1"/>
    </xf>
    <xf numFmtId="3" fontId="15" fillId="33" borderId="31" xfId="0" applyNumberFormat="1" applyFont="1" applyFill="1" applyBorder="1" applyAlignment="1">
      <alignment horizontal="center" vertical="center" wrapText="1"/>
    </xf>
    <xf numFmtId="3" fontId="21" fillId="43" borderId="35" xfId="0" applyNumberFormat="1" applyFont="1" applyFill="1" applyBorder="1" applyAlignment="1">
      <alignment horizontal="center" vertical="center" wrapText="1"/>
    </xf>
    <xf numFmtId="3" fontId="20" fillId="35" borderId="69" xfId="0" applyNumberFormat="1" applyFont="1" applyFill="1" applyBorder="1" applyAlignment="1">
      <alignment/>
    </xf>
    <xf numFmtId="3" fontId="20" fillId="35" borderId="59" xfId="0" applyNumberFormat="1" applyFont="1" applyFill="1" applyBorder="1" applyAlignment="1">
      <alignment/>
    </xf>
    <xf numFmtId="3" fontId="20" fillId="35" borderId="77" xfId="0" applyNumberFormat="1" applyFont="1" applyFill="1" applyBorder="1" applyAlignment="1">
      <alignment/>
    </xf>
    <xf numFmtId="3" fontId="20" fillId="35" borderId="78" xfId="0" applyNumberFormat="1" applyFont="1" applyFill="1" applyBorder="1" applyAlignment="1">
      <alignment/>
    </xf>
    <xf numFmtId="3" fontId="17" fillId="36" borderId="16" xfId="0" applyNumberFormat="1" applyFont="1" applyFill="1" applyBorder="1" applyAlignment="1">
      <alignment/>
    </xf>
    <xf numFmtId="3" fontId="17" fillId="36" borderId="45" xfId="0" applyNumberFormat="1" applyFont="1" applyFill="1" applyBorder="1" applyAlignment="1">
      <alignment/>
    </xf>
    <xf numFmtId="3" fontId="17" fillId="36" borderId="35" xfId="0" applyNumberFormat="1" applyFont="1" applyFill="1" applyBorder="1" applyAlignment="1">
      <alignment/>
    </xf>
    <xf numFmtId="0" fontId="15" fillId="37" borderId="12" xfId="0" applyFont="1" applyFill="1" applyBorder="1" applyAlignment="1">
      <alignment horizontal="center"/>
    </xf>
    <xf numFmtId="49" fontId="15" fillId="37" borderId="12" xfId="0" applyNumberFormat="1" applyFont="1" applyFill="1" applyBorder="1" applyAlignment="1">
      <alignment horizontal="center"/>
    </xf>
    <xf numFmtId="0" fontId="15" fillId="37" borderId="28" xfId="0" applyFont="1" applyFill="1" applyBorder="1" applyAlignment="1">
      <alignment horizontal="left"/>
    </xf>
    <xf numFmtId="3" fontId="15" fillId="37" borderId="16" xfId="0" applyNumberFormat="1" applyFont="1" applyFill="1" applyBorder="1" applyAlignment="1">
      <alignment/>
    </xf>
    <xf numFmtId="3" fontId="15" fillId="37" borderId="35" xfId="0" applyNumberFormat="1" applyFont="1" applyFill="1" applyBorder="1" applyAlignment="1">
      <alignment/>
    </xf>
    <xf numFmtId="3" fontId="19" fillId="0" borderId="12" xfId="0" applyNumberFormat="1" applyFont="1" applyFill="1" applyBorder="1" applyAlignment="1">
      <alignment/>
    </xf>
    <xf numFmtId="3" fontId="16" fillId="0" borderId="12" xfId="0" applyNumberFormat="1" applyFont="1" applyFill="1" applyBorder="1" applyAlignment="1">
      <alignment/>
    </xf>
    <xf numFmtId="0" fontId="19" fillId="0" borderId="13" xfId="0" applyFont="1" applyBorder="1" applyAlignment="1">
      <alignment horizontal="center"/>
    </xf>
    <xf numFmtId="0" fontId="19" fillId="0" borderId="14" xfId="0" applyFont="1" applyBorder="1" applyAlignment="1">
      <alignment horizontal="center"/>
    </xf>
    <xf numFmtId="3" fontId="19" fillId="0" borderId="14" xfId="0" applyNumberFormat="1" applyFont="1" applyBorder="1" applyAlignment="1">
      <alignment/>
    </xf>
    <xf numFmtId="0" fontId="15" fillId="37" borderId="16" xfId="0" applyFont="1" applyFill="1" applyBorder="1" applyAlignment="1">
      <alignment horizontal="center"/>
    </xf>
    <xf numFmtId="49" fontId="15" fillId="37" borderId="16" xfId="0" applyNumberFormat="1" applyFont="1" applyFill="1" applyBorder="1" applyAlignment="1">
      <alignment horizontal="center"/>
    </xf>
    <xf numFmtId="0" fontId="15" fillId="37" borderId="35" xfId="0" applyFont="1" applyFill="1" applyBorder="1" applyAlignment="1">
      <alignment horizontal="left"/>
    </xf>
    <xf numFmtId="3" fontId="11" fillId="37" borderId="16" xfId="0" applyNumberFormat="1" applyFont="1" applyFill="1" applyBorder="1" applyAlignment="1">
      <alignment/>
    </xf>
    <xf numFmtId="3" fontId="11" fillId="37" borderId="45" xfId="0" applyNumberFormat="1" applyFont="1" applyFill="1" applyBorder="1" applyAlignment="1">
      <alignment/>
    </xf>
    <xf numFmtId="3" fontId="11" fillId="37" borderId="33" xfId="0" applyNumberFormat="1" applyFont="1" applyFill="1" applyBorder="1" applyAlignment="1">
      <alignment/>
    </xf>
    <xf numFmtId="3" fontId="11" fillId="37" borderId="35" xfId="0" applyNumberFormat="1" applyFont="1" applyFill="1" applyBorder="1" applyAlignment="1">
      <alignment/>
    </xf>
    <xf numFmtId="3" fontId="11" fillId="37" borderId="42" xfId="0" applyNumberFormat="1" applyFont="1" applyFill="1" applyBorder="1" applyAlignment="1">
      <alignment/>
    </xf>
    <xf numFmtId="3" fontId="19" fillId="0" borderId="12" xfId="0" applyNumberFormat="1" applyFont="1" applyBorder="1" applyAlignment="1">
      <alignment/>
    </xf>
    <xf numFmtId="3" fontId="19" fillId="0" borderId="31" xfId="0" applyNumberFormat="1" applyFont="1" applyBorder="1" applyAlignment="1">
      <alignment/>
    </xf>
    <xf numFmtId="3" fontId="19" fillId="0" borderId="15" xfId="0" applyNumberFormat="1" applyFont="1" applyBorder="1" applyAlignment="1">
      <alignment/>
    </xf>
    <xf numFmtId="3" fontId="16" fillId="0" borderId="0" xfId="0" applyNumberFormat="1" applyFont="1" applyBorder="1" applyAlignment="1">
      <alignment/>
    </xf>
    <xf numFmtId="3" fontId="19" fillId="0" borderId="32" xfId="0" applyNumberFormat="1" applyFont="1" applyBorder="1" applyAlignment="1">
      <alignment/>
    </xf>
    <xf numFmtId="3" fontId="6" fillId="41" borderId="37" xfId="0" applyNumberFormat="1" applyFont="1" applyFill="1" applyBorder="1" applyAlignment="1">
      <alignment/>
    </xf>
    <xf numFmtId="3" fontId="16" fillId="41" borderId="36" xfId="0" applyNumberFormat="1" applyFont="1" applyFill="1" applyBorder="1" applyAlignment="1">
      <alignment/>
    </xf>
    <xf numFmtId="3" fontId="16" fillId="41" borderId="37" xfId="0" applyNumberFormat="1" applyFont="1" applyFill="1" applyBorder="1" applyAlignment="1">
      <alignment/>
    </xf>
    <xf numFmtId="3" fontId="16" fillId="41" borderId="79" xfId="0" applyNumberFormat="1" applyFont="1" applyFill="1" applyBorder="1" applyAlignment="1">
      <alignment/>
    </xf>
    <xf numFmtId="3" fontId="6" fillId="33" borderId="79" xfId="0" applyNumberFormat="1" applyFont="1" applyFill="1" applyBorder="1" applyAlignment="1">
      <alignment/>
    </xf>
    <xf numFmtId="3" fontId="6" fillId="33" borderId="56" xfId="0" applyNumberFormat="1" applyFont="1" applyFill="1" applyBorder="1" applyAlignment="1">
      <alignment/>
    </xf>
    <xf numFmtId="3" fontId="12" fillId="41" borderId="22" xfId="0" applyNumberFormat="1" applyFont="1" applyFill="1" applyBorder="1" applyAlignment="1">
      <alignment/>
    </xf>
    <xf numFmtId="3" fontId="12" fillId="33" borderId="74" xfId="0" applyNumberFormat="1" applyFont="1" applyFill="1" applyBorder="1" applyAlignment="1">
      <alignment/>
    </xf>
    <xf numFmtId="3" fontId="12" fillId="33" borderId="57" xfId="0" applyNumberFormat="1" applyFont="1" applyFill="1" applyBorder="1" applyAlignment="1">
      <alignment/>
    </xf>
    <xf numFmtId="0" fontId="19" fillId="0" borderId="15" xfId="0" applyFont="1" applyBorder="1" applyAlignment="1">
      <alignment horizontal="center"/>
    </xf>
    <xf numFmtId="3" fontId="21" fillId="38" borderId="16" xfId="0" applyNumberFormat="1" applyFont="1" applyFill="1" applyBorder="1" applyAlignment="1">
      <alignment/>
    </xf>
    <xf numFmtId="3" fontId="21" fillId="38" borderId="35" xfId="0" applyNumberFormat="1" applyFont="1" applyFill="1" applyBorder="1" applyAlignment="1">
      <alignment/>
    </xf>
    <xf numFmtId="3" fontId="25" fillId="38" borderId="16" xfId="0" applyNumberFormat="1" applyFont="1" applyFill="1" applyBorder="1" applyAlignment="1">
      <alignment/>
    </xf>
    <xf numFmtId="3" fontId="25" fillId="38" borderId="33" xfId="0" applyNumberFormat="1" applyFont="1" applyFill="1" applyBorder="1" applyAlignment="1">
      <alignment/>
    </xf>
    <xf numFmtId="3" fontId="25" fillId="38" borderId="34" xfId="0" applyNumberFormat="1" applyFont="1" applyFill="1" applyBorder="1" applyAlignment="1">
      <alignment/>
    </xf>
    <xf numFmtId="3" fontId="25" fillId="38" borderId="42" xfId="0" applyNumberFormat="1" applyFont="1" applyFill="1" applyBorder="1" applyAlignment="1">
      <alignment/>
    </xf>
    <xf numFmtId="3" fontId="25" fillId="38" borderId="45" xfId="0" applyNumberFormat="1" applyFont="1" applyFill="1" applyBorder="1" applyAlignment="1">
      <alignment/>
    </xf>
    <xf numFmtId="3" fontId="25" fillId="38" borderId="35" xfId="0" applyNumberFormat="1" applyFont="1" applyFill="1" applyBorder="1" applyAlignment="1">
      <alignment/>
    </xf>
    <xf numFmtId="3" fontId="11" fillId="37" borderId="34" xfId="0" applyNumberFormat="1" applyFont="1" applyFill="1" applyBorder="1" applyAlignment="1">
      <alignment/>
    </xf>
    <xf numFmtId="3" fontId="16" fillId="41" borderId="21" xfId="0" applyNumberFormat="1" applyFont="1" applyFill="1" applyBorder="1" applyAlignment="1">
      <alignment/>
    </xf>
    <xf numFmtId="3" fontId="16" fillId="41" borderId="19" xfId="0" applyNumberFormat="1" applyFont="1" applyFill="1" applyBorder="1" applyAlignment="1">
      <alignment/>
    </xf>
    <xf numFmtId="3" fontId="16" fillId="41" borderId="43" xfId="0" applyNumberFormat="1" applyFont="1" applyFill="1" applyBorder="1" applyAlignment="1">
      <alignment/>
    </xf>
    <xf numFmtId="0" fontId="19" fillId="0" borderId="0" xfId="0" applyFont="1" applyBorder="1" applyAlignment="1">
      <alignment/>
    </xf>
    <xf numFmtId="3" fontId="19" fillId="0" borderId="0" xfId="0" applyNumberFormat="1" applyFont="1" applyBorder="1" applyAlignment="1">
      <alignment/>
    </xf>
    <xf numFmtId="3" fontId="16" fillId="0" borderId="66" xfId="0" applyNumberFormat="1" applyFont="1" applyBorder="1" applyAlignment="1">
      <alignment/>
    </xf>
    <xf numFmtId="3" fontId="16" fillId="41" borderId="36" xfId="0" applyNumberFormat="1" applyFont="1" applyFill="1" applyBorder="1" applyAlignment="1">
      <alignment/>
    </xf>
    <xf numFmtId="3" fontId="16" fillId="41" borderId="79" xfId="0" applyNumberFormat="1" applyFont="1" applyFill="1" applyBorder="1" applyAlignment="1">
      <alignment/>
    </xf>
    <xf numFmtId="3" fontId="16" fillId="0" borderId="66" xfId="0" applyNumberFormat="1" applyFont="1" applyBorder="1" applyAlignment="1">
      <alignment/>
    </xf>
    <xf numFmtId="0" fontId="19" fillId="0" borderId="16" xfId="0" applyFont="1" applyBorder="1" applyAlignment="1">
      <alignment horizontal="center"/>
    </xf>
    <xf numFmtId="3" fontId="19" fillId="0" borderId="16" xfId="0" applyNumberFormat="1" applyFont="1" applyBorder="1" applyAlignment="1">
      <alignment/>
    </xf>
    <xf numFmtId="3" fontId="19" fillId="0" borderId="35" xfId="0" applyNumberFormat="1" applyFont="1" applyBorder="1" applyAlignment="1">
      <alignment/>
    </xf>
    <xf numFmtId="0" fontId="19" fillId="0" borderId="69" xfId="0" applyFont="1" applyBorder="1" applyAlignment="1">
      <alignment horizontal="center"/>
    </xf>
    <xf numFmtId="0" fontId="12" fillId="36" borderId="16" xfId="0" applyFont="1" applyFill="1" applyBorder="1" applyAlignment="1">
      <alignment/>
    </xf>
    <xf numFmtId="3" fontId="17" fillId="36" borderId="33" xfId="0" applyNumberFormat="1" applyFont="1" applyFill="1" applyBorder="1" applyAlignment="1">
      <alignment/>
    </xf>
    <xf numFmtId="3" fontId="17" fillId="36" borderId="34" xfId="0" applyNumberFormat="1" applyFont="1" applyFill="1" applyBorder="1" applyAlignment="1">
      <alignment/>
    </xf>
    <xf numFmtId="3" fontId="17" fillId="36" borderId="42" xfId="0" applyNumberFormat="1" applyFont="1" applyFill="1" applyBorder="1" applyAlignment="1">
      <alignment/>
    </xf>
    <xf numFmtId="0" fontId="19" fillId="0" borderId="17" xfId="0" applyFont="1" applyBorder="1" applyAlignment="1">
      <alignment horizontal="left"/>
    </xf>
    <xf numFmtId="3" fontId="19" fillId="0" borderId="32" xfId="0" applyNumberFormat="1" applyFont="1" applyBorder="1" applyAlignment="1">
      <alignment/>
    </xf>
    <xf numFmtId="3" fontId="16" fillId="41" borderId="37" xfId="0" applyNumberFormat="1" applyFont="1" applyFill="1" applyBorder="1" applyAlignment="1">
      <alignment/>
    </xf>
    <xf numFmtId="3" fontId="16" fillId="0" borderId="36" xfId="0" applyNumberFormat="1" applyFont="1" applyBorder="1" applyAlignment="1">
      <alignment/>
    </xf>
    <xf numFmtId="3" fontId="16" fillId="0" borderId="13" xfId="0" applyNumberFormat="1" applyFont="1" applyBorder="1" applyAlignment="1">
      <alignment/>
    </xf>
    <xf numFmtId="3" fontId="16" fillId="0" borderId="79" xfId="0" applyNumberFormat="1" applyFont="1" applyBorder="1" applyAlignment="1">
      <alignment/>
    </xf>
    <xf numFmtId="0" fontId="19" fillId="0" borderId="29" xfId="0" applyFont="1" applyBorder="1" applyAlignment="1">
      <alignment horizontal="left"/>
    </xf>
    <xf numFmtId="0" fontId="19" fillId="0" borderId="32" xfId="0" applyFont="1" applyBorder="1" applyAlignment="1">
      <alignment horizontal="center"/>
    </xf>
    <xf numFmtId="3" fontId="16" fillId="0" borderId="36" xfId="0" applyNumberFormat="1" applyFont="1" applyBorder="1" applyAlignment="1">
      <alignment/>
    </xf>
    <xf numFmtId="3" fontId="16" fillId="0" borderId="13" xfId="0" applyNumberFormat="1" applyFont="1" applyBorder="1" applyAlignment="1">
      <alignment/>
    </xf>
    <xf numFmtId="3" fontId="16" fillId="0" borderId="79" xfId="0" applyNumberFormat="1" applyFont="1" applyBorder="1" applyAlignment="1">
      <alignment/>
    </xf>
    <xf numFmtId="0" fontId="12" fillId="33" borderId="74" xfId="0" applyFont="1" applyFill="1" applyBorder="1" applyAlignment="1">
      <alignment/>
    </xf>
    <xf numFmtId="0" fontId="12" fillId="33" borderId="57" xfId="0" applyFont="1" applyFill="1" applyBorder="1" applyAlignment="1">
      <alignment/>
    </xf>
    <xf numFmtId="3" fontId="16" fillId="41" borderId="13" xfId="0" applyNumberFormat="1" applyFont="1" applyFill="1" applyBorder="1" applyAlignment="1">
      <alignment/>
    </xf>
    <xf numFmtId="3" fontId="16" fillId="0" borderId="21" xfId="0" applyNumberFormat="1" applyFont="1" applyBorder="1" applyAlignment="1">
      <alignment/>
    </xf>
    <xf numFmtId="3" fontId="16" fillId="0" borderId="49" xfId="0" applyNumberFormat="1" applyFont="1" applyBorder="1" applyAlignment="1">
      <alignment/>
    </xf>
    <xf numFmtId="3" fontId="16" fillId="0" borderId="20" xfId="0" applyNumberFormat="1" applyFont="1" applyBorder="1" applyAlignment="1">
      <alignment/>
    </xf>
    <xf numFmtId="3" fontId="16" fillId="0" borderId="38" xfId="0" applyNumberFormat="1" applyFont="1" applyBorder="1" applyAlignment="1">
      <alignment/>
    </xf>
    <xf numFmtId="0" fontId="19" fillId="0" borderId="64" xfId="0" applyFont="1" applyBorder="1" applyAlignment="1">
      <alignment horizontal="center"/>
    </xf>
    <xf numFmtId="3" fontId="16" fillId="41" borderId="49" xfId="0" applyNumberFormat="1" applyFont="1" applyFill="1" applyBorder="1" applyAlignment="1">
      <alignment/>
    </xf>
    <xf numFmtId="3" fontId="16" fillId="41" borderId="51" xfId="0" applyNumberFormat="1" applyFont="1" applyFill="1" applyBorder="1" applyAlignment="1">
      <alignment/>
    </xf>
    <xf numFmtId="3" fontId="16" fillId="41" borderId="67" xfId="0" applyNumberFormat="1" applyFont="1" applyFill="1" applyBorder="1" applyAlignment="1">
      <alignment/>
    </xf>
    <xf numFmtId="3" fontId="16" fillId="0" borderId="50" xfId="0" applyNumberFormat="1" applyFont="1" applyBorder="1" applyAlignment="1">
      <alignment/>
    </xf>
    <xf numFmtId="3" fontId="19" fillId="0" borderId="33" xfId="0" applyNumberFormat="1" applyFont="1" applyBorder="1" applyAlignment="1">
      <alignment/>
    </xf>
    <xf numFmtId="3" fontId="19" fillId="0" borderId="34" xfId="0" applyNumberFormat="1" applyFont="1" applyBorder="1" applyAlignment="1">
      <alignment/>
    </xf>
    <xf numFmtId="3" fontId="19" fillId="0" borderId="42" xfId="0" applyNumberFormat="1" applyFont="1" applyBorder="1" applyAlignment="1">
      <alignment/>
    </xf>
    <xf numFmtId="3" fontId="0" fillId="0" borderId="80" xfId="0" applyNumberFormat="1" applyBorder="1" applyAlignment="1">
      <alignment/>
    </xf>
    <xf numFmtId="0" fontId="0" fillId="0" borderId="0" xfId="0" applyFont="1" applyBorder="1" applyAlignment="1">
      <alignment/>
    </xf>
    <xf numFmtId="3" fontId="0" fillId="0" borderId="0" xfId="0" applyNumberFormat="1" applyFont="1" applyBorder="1" applyAlignment="1">
      <alignment/>
    </xf>
    <xf numFmtId="3" fontId="0" fillId="0" borderId="66" xfId="0" applyNumberFormat="1" applyFont="1" applyBorder="1" applyAlignment="1">
      <alignment/>
    </xf>
    <xf numFmtId="3" fontId="15" fillId="33" borderId="45" xfId="0" applyNumberFormat="1" applyFont="1" applyFill="1" applyBorder="1" applyAlignment="1">
      <alignment horizontal="center" vertical="center" wrapText="1"/>
    </xf>
    <xf numFmtId="3" fontId="15" fillId="33" borderId="35" xfId="0" applyNumberFormat="1" applyFont="1" applyFill="1" applyBorder="1" applyAlignment="1">
      <alignment horizontal="center" vertical="center" wrapText="1"/>
    </xf>
    <xf numFmtId="0" fontId="11" fillId="0" borderId="16" xfId="0" applyFont="1" applyBorder="1" applyAlignment="1">
      <alignment wrapText="1"/>
    </xf>
    <xf numFmtId="3" fontId="5" fillId="0" borderId="16" xfId="0" applyNumberFormat="1" applyFont="1" applyBorder="1" applyAlignment="1">
      <alignment/>
    </xf>
    <xf numFmtId="3" fontId="5" fillId="0" borderId="33" xfId="0" applyNumberFormat="1" applyFont="1" applyBorder="1" applyAlignment="1">
      <alignment/>
    </xf>
    <xf numFmtId="3" fontId="5" fillId="0" borderId="34" xfId="0" applyNumberFormat="1" applyFont="1" applyBorder="1" applyAlignment="1">
      <alignment/>
    </xf>
    <xf numFmtId="3" fontId="5" fillId="0" borderId="42" xfId="0" applyNumberFormat="1" applyFont="1" applyBorder="1" applyAlignment="1">
      <alignment/>
    </xf>
    <xf numFmtId="3" fontId="5" fillId="0" borderId="45" xfId="0" applyNumberFormat="1" applyFont="1" applyBorder="1" applyAlignment="1">
      <alignment/>
    </xf>
    <xf numFmtId="3" fontId="5" fillId="0" borderId="35" xfId="0" applyNumberFormat="1" applyFont="1" applyBorder="1" applyAlignment="1">
      <alignment/>
    </xf>
    <xf numFmtId="3" fontId="5" fillId="0" borderId="62" xfId="0" applyNumberFormat="1" applyFont="1" applyBorder="1" applyAlignment="1">
      <alignment/>
    </xf>
    <xf numFmtId="3" fontId="47" fillId="0" borderId="12" xfId="0" applyNumberFormat="1" applyFont="1" applyFill="1" applyBorder="1" applyAlignment="1">
      <alignment/>
    </xf>
    <xf numFmtId="0" fontId="25" fillId="0" borderId="13" xfId="0" applyFont="1" applyBorder="1" applyAlignment="1">
      <alignment vertical="center" wrapText="1"/>
    </xf>
    <xf numFmtId="3" fontId="5" fillId="0" borderId="14" xfId="0" applyNumberFormat="1" applyFont="1" applyBorder="1" applyAlignment="1">
      <alignment/>
    </xf>
    <xf numFmtId="3" fontId="5" fillId="0" borderId="24" xfId="0" applyNumberFormat="1" applyFont="1" applyBorder="1" applyAlignment="1">
      <alignment/>
    </xf>
    <xf numFmtId="3" fontId="5" fillId="0" borderId="22" xfId="0" applyNumberFormat="1" applyFont="1" applyBorder="1" applyAlignment="1">
      <alignment/>
    </xf>
    <xf numFmtId="3" fontId="5" fillId="0" borderId="74" xfId="0" applyNumberFormat="1" applyFont="1" applyBorder="1" applyAlignment="1">
      <alignment/>
    </xf>
    <xf numFmtId="3" fontId="5" fillId="0" borderId="63" xfId="0" applyNumberFormat="1" applyFont="1" applyBorder="1" applyAlignment="1">
      <alignment/>
    </xf>
    <xf numFmtId="3" fontId="5" fillId="0" borderId="32" xfId="0" applyNumberFormat="1" applyFont="1" applyBorder="1" applyAlignment="1">
      <alignment/>
    </xf>
    <xf numFmtId="3" fontId="5" fillId="0" borderId="23" xfId="0" applyNumberFormat="1" applyFont="1" applyBorder="1" applyAlignment="1">
      <alignment/>
    </xf>
    <xf numFmtId="0" fontId="6" fillId="0" borderId="14" xfId="0" applyFont="1" applyBorder="1" applyAlignment="1">
      <alignment vertical="center" wrapText="1"/>
    </xf>
    <xf numFmtId="3" fontId="5" fillId="0" borderId="48" xfId="0" applyNumberFormat="1" applyFont="1" applyBorder="1" applyAlignment="1">
      <alignment/>
    </xf>
    <xf numFmtId="3" fontId="5" fillId="0" borderId="29" xfId="0" applyNumberFormat="1" applyFont="1" applyBorder="1" applyAlignment="1">
      <alignment/>
    </xf>
    <xf numFmtId="0" fontId="71" fillId="0" borderId="14" xfId="0" applyFont="1" applyBorder="1" applyAlignment="1">
      <alignment vertical="center" wrapText="1"/>
    </xf>
    <xf numFmtId="3" fontId="92" fillId="0" borderId="14" xfId="0" applyNumberFormat="1" applyFont="1" applyBorder="1" applyAlignment="1">
      <alignment/>
    </xf>
    <xf numFmtId="3" fontId="92" fillId="0" borderId="24" xfId="0" applyNumberFormat="1" applyFont="1" applyBorder="1" applyAlignment="1">
      <alignment/>
    </xf>
    <xf numFmtId="3" fontId="92" fillId="0" borderId="22" xfId="0" applyNumberFormat="1" applyFont="1" applyBorder="1" applyAlignment="1">
      <alignment/>
    </xf>
    <xf numFmtId="3" fontId="92" fillId="0" borderId="74" xfId="0" applyNumberFormat="1" applyFont="1" applyBorder="1" applyAlignment="1">
      <alignment/>
    </xf>
    <xf numFmtId="3" fontId="92" fillId="0" borderId="63" xfId="0" applyNumberFormat="1" applyFont="1" applyBorder="1" applyAlignment="1">
      <alignment/>
    </xf>
    <xf numFmtId="3" fontId="92" fillId="0" borderId="32" xfId="0" applyNumberFormat="1" applyFont="1" applyBorder="1" applyAlignment="1">
      <alignment/>
    </xf>
    <xf numFmtId="3" fontId="92" fillId="0" borderId="23" xfId="0" applyNumberFormat="1" applyFont="1" applyBorder="1" applyAlignment="1">
      <alignment/>
    </xf>
    <xf numFmtId="3" fontId="93" fillId="0" borderId="12" xfId="0" applyNumberFormat="1" applyFont="1" applyFill="1" applyBorder="1" applyAlignment="1">
      <alignment/>
    </xf>
    <xf numFmtId="0" fontId="71" fillId="0" borderId="15" xfId="0" applyFont="1" applyBorder="1" applyAlignment="1">
      <alignment vertical="center" wrapText="1"/>
    </xf>
    <xf numFmtId="3" fontId="6" fillId="0" borderId="47" xfId="0" applyNumberFormat="1" applyFont="1" applyBorder="1" applyAlignment="1">
      <alignment/>
    </xf>
    <xf numFmtId="3" fontId="6" fillId="0" borderId="18" xfId="0" applyNumberFormat="1" applyFont="1" applyBorder="1" applyAlignment="1">
      <alignment/>
    </xf>
    <xf numFmtId="3" fontId="6" fillId="0" borderId="81" xfId="0" applyNumberFormat="1" applyFont="1" applyBorder="1" applyAlignment="1">
      <alignment/>
    </xf>
    <xf numFmtId="0" fontId="0" fillId="0" borderId="0" xfId="0" applyFont="1" applyBorder="1" applyAlignment="1">
      <alignment vertical="center" wrapText="1"/>
    </xf>
    <xf numFmtId="0" fontId="3" fillId="39" borderId="0" xfId="0" applyFont="1" applyFill="1" applyBorder="1" applyAlignment="1">
      <alignment/>
    </xf>
    <xf numFmtId="3" fontId="3" fillId="39" borderId="0" xfId="0" applyNumberFormat="1" applyFont="1" applyFill="1" applyBorder="1" applyAlignment="1">
      <alignment/>
    </xf>
    <xf numFmtId="3" fontId="16" fillId="39" borderId="0" xfId="0" applyNumberFormat="1" applyFont="1" applyFill="1" applyBorder="1" applyAlignment="1">
      <alignment/>
    </xf>
    <xf numFmtId="0" fontId="5" fillId="39" borderId="0" xfId="0" applyFont="1" applyFill="1" applyAlignment="1">
      <alignment/>
    </xf>
    <xf numFmtId="0" fontId="0" fillId="39" borderId="0" xfId="0" applyFill="1" applyAlignment="1">
      <alignment/>
    </xf>
    <xf numFmtId="3" fontId="3" fillId="42" borderId="16" xfId="0" applyNumberFormat="1" applyFont="1" applyFill="1" applyBorder="1" applyAlignment="1">
      <alignment/>
    </xf>
    <xf numFmtId="0" fontId="15" fillId="0" borderId="69" xfId="0" applyFont="1" applyBorder="1" applyAlignment="1">
      <alignment vertical="center" wrapText="1"/>
    </xf>
    <xf numFmtId="0" fontId="15" fillId="0" borderId="66" xfId="0" applyFont="1" applyBorder="1" applyAlignment="1">
      <alignment vertical="center" wrapText="1"/>
    </xf>
    <xf numFmtId="0" fontId="15" fillId="0" borderId="31" xfId="0" applyFont="1" applyBorder="1" applyAlignment="1">
      <alignment vertical="center" wrapText="1"/>
    </xf>
    <xf numFmtId="0" fontId="15" fillId="0" borderId="45" xfId="0" applyFont="1" applyBorder="1" applyAlignment="1">
      <alignment vertical="center"/>
    </xf>
    <xf numFmtId="0" fontId="15" fillId="0" borderId="35" xfId="0" applyFont="1" applyBorder="1" applyAlignment="1">
      <alignment vertical="center"/>
    </xf>
    <xf numFmtId="0" fontId="21" fillId="44" borderId="0" xfId="0" applyFont="1" applyFill="1" applyBorder="1" applyAlignment="1">
      <alignment vertical="center" wrapText="1"/>
    </xf>
    <xf numFmtId="0" fontId="11" fillId="0" borderId="45" xfId="0" applyFont="1" applyBorder="1" applyAlignment="1">
      <alignment horizontal="center" wrapText="1"/>
    </xf>
    <xf numFmtId="0" fontId="11" fillId="0" borderId="68" xfId="0" applyFont="1" applyBorder="1" applyAlignment="1">
      <alignment horizontal="center" wrapText="1"/>
    </xf>
    <xf numFmtId="0" fontId="11" fillId="0" borderId="35" xfId="0" applyFont="1" applyBorder="1" applyAlignment="1">
      <alignment horizontal="center" wrapText="1"/>
    </xf>
    <xf numFmtId="0" fontId="0" fillId="0" borderId="35" xfId="0" applyBorder="1" applyAlignment="1">
      <alignment/>
    </xf>
    <xf numFmtId="0" fontId="15" fillId="0" borderId="69"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1" xfId="0" applyFont="1" applyBorder="1" applyAlignment="1">
      <alignment horizontal="center" vertical="center" wrapText="1"/>
    </xf>
    <xf numFmtId="0" fontId="16" fillId="0" borderId="69" xfId="0" applyFont="1" applyBorder="1" applyAlignment="1">
      <alignment horizontal="left" wrapText="1"/>
    </xf>
    <xf numFmtId="0" fontId="16" fillId="0" borderId="66" xfId="0" applyFont="1" applyBorder="1" applyAlignment="1">
      <alignment horizontal="left" wrapText="1"/>
    </xf>
    <xf numFmtId="0" fontId="16" fillId="0" borderId="31" xfId="0" applyFont="1" applyBorder="1" applyAlignment="1">
      <alignment horizontal="left" wrapText="1"/>
    </xf>
    <xf numFmtId="0" fontId="54" fillId="0" borderId="45" xfId="47" applyFont="1" applyBorder="1" applyAlignment="1" applyProtection="1">
      <alignment horizontal="center" wrapText="1"/>
      <protection/>
    </xf>
    <xf numFmtId="0" fontId="54" fillId="0" borderId="68" xfId="47" applyFont="1" applyBorder="1" applyAlignment="1" applyProtection="1">
      <alignment horizontal="center" wrapText="1"/>
      <protection/>
    </xf>
    <xf numFmtId="0" fontId="54" fillId="0" borderId="35" xfId="47" applyFont="1" applyBorder="1" applyAlignment="1" applyProtection="1">
      <alignment horizontal="center" wrapText="1"/>
      <protection/>
    </xf>
    <xf numFmtId="0" fontId="3" fillId="0" borderId="0" xfId="0" applyFont="1" applyAlignment="1">
      <alignment horizontal="center" vertical="center" wrapText="1"/>
    </xf>
    <xf numFmtId="0" fontId="11" fillId="0" borderId="45" xfId="0" applyFont="1" applyBorder="1" applyAlignment="1">
      <alignment horizontal="center"/>
    </xf>
    <xf numFmtId="0" fontId="11" fillId="0" borderId="35" xfId="0" applyFont="1" applyBorder="1" applyAlignment="1">
      <alignment horizontal="center"/>
    </xf>
    <xf numFmtId="0" fontId="15" fillId="0" borderId="5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47"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35" xfId="0" applyFont="1" applyBorder="1" applyAlignment="1">
      <alignment horizontal="center" vertical="center" wrapText="1"/>
    </xf>
    <xf numFmtId="0" fontId="52" fillId="39" borderId="45" xfId="0" applyFont="1" applyFill="1" applyBorder="1" applyAlignment="1">
      <alignment horizontal="center" vertical="center" wrapText="1"/>
    </xf>
    <xf numFmtId="0" fontId="52" fillId="39" borderId="35" xfId="0" applyFont="1" applyFill="1" applyBorder="1" applyAlignment="1">
      <alignment horizontal="center" vertical="center" wrapText="1"/>
    </xf>
    <xf numFmtId="0" fontId="22" fillId="40" borderId="45" xfId="0" applyFont="1" applyFill="1" applyBorder="1" applyAlignment="1">
      <alignment horizontal="center" vertical="center" wrapText="1"/>
    </xf>
    <xf numFmtId="0" fontId="22" fillId="40" borderId="35" xfId="0" applyFont="1" applyFill="1" applyBorder="1" applyAlignment="1">
      <alignment horizontal="center" vertical="center" wrapText="1"/>
    </xf>
    <xf numFmtId="0" fontId="21" fillId="0" borderId="0" xfId="0" applyFont="1" applyBorder="1" applyAlignment="1">
      <alignment horizontal="left" vertical="center" wrapText="1"/>
    </xf>
    <xf numFmtId="0" fontId="20" fillId="0" borderId="52" xfId="0" applyFont="1" applyBorder="1" applyAlignment="1">
      <alignment vertical="center" wrapText="1"/>
    </xf>
    <xf numFmtId="0" fontId="20" fillId="0" borderId="82" xfId="0" applyFont="1" applyBorder="1" applyAlignment="1">
      <alignment vertical="center" wrapText="1"/>
    </xf>
    <xf numFmtId="0" fontId="20" fillId="0" borderId="64" xfId="0" applyFont="1" applyBorder="1" applyAlignment="1">
      <alignment vertical="center" wrapText="1"/>
    </xf>
    <xf numFmtId="0" fontId="25" fillId="0" borderId="69"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31" xfId="0" applyFont="1" applyBorder="1" applyAlignment="1">
      <alignment horizontal="center" vertical="center" wrapText="1"/>
    </xf>
    <xf numFmtId="0" fontId="20" fillId="0" borderId="45" xfId="0" applyFont="1" applyBorder="1" applyAlignment="1">
      <alignment vertical="center" wrapText="1"/>
    </xf>
    <xf numFmtId="0" fontId="20" fillId="0" borderId="68" xfId="0" applyFont="1" applyBorder="1" applyAlignment="1">
      <alignment vertical="center" wrapText="1"/>
    </xf>
    <xf numFmtId="0" fontId="20" fillId="0" borderId="35" xfId="0" applyFont="1" applyBorder="1" applyAlignment="1">
      <alignment vertical="center" wrapText="1"/>
    </xf>
    <xf numFmtId="0" fontId="17" fillId="39" borderId="45" xfId="0" applyFont="1" applyFill="1" applyBorder="1" applyAlignment="1">
      <alignment horizontal="center" vertical="center" wrapText="1"/>
    </xf>
    <xf numFmtId="0" fontId="17" fillId="39" borderId="35" xfId="0" applyFont="1" applyFill="1" applyBorder="1" applyAlignment="1">
      <alignment horizontal="center" vertical="center" wrapText="1"/>
    </xf>
    <xf numFmtId="0" fontId="17" fillId="0" borderId="45" xfId="0" applyFont="1" applyBorder="1" applyAlignment="1">
      <alignment vertical="center" wrapText="1"/>
    </xf>
    <xf numFmtId="0" fontId="17" fillId="0" borderId="68" xfId="0" applyFont="1" applyBorder="1" applyAlignment="1">
      <alignment vertical="center" wrapText="1"/>
    </xf>
    <xf numFmtId="0" fontId="17" fillId="0" borderId="35" xfId="0" applyFont="1" applyBorder="1" applyAlignment="1">
      <alignment vertical="center" wrapText="1"/>
    </xf>
    <xf numFmtId="0" fontId="17" fillId="0" borderId="61" xfId="0" applyFont="1" applyBorder="1" applyAlignment="1">
      <alignment vertical="center" wrapText="1"/>
    </xf>
    <xf numFmtId="0" fontId="17" fillId="0" borderId="65" xfId="0" applyFont="1" applyBorder="1" applyAlignment="1">
      <alignment vertical="center" wrapText="1"/>
    </xf>
    <xf numFmtId="0" fontId="17" fillId="0" borderId="28" xfId="0" applyFont="1" applyBorder="1" applyAlignment="1">
      <alignment vertical="center" wrapText="1"/>
    </xf>
    <xf numFmtId="0" fontId="20" fillId="0" borderId="33" xfId="0" applyFont="1" applyBorder="1" applyAlignment="1">
      <alignment vertical="center" wrapText="1"/>
    </xf>
    <xf numFmtId="0" fontId="20" fillId="0" borderId="34" xfId="0" applyFont="1" applyBorder="1" applyAlignment="1">
      <alignment vertical="center" wrapText="1"/>
    </xf>
    <xf numFmtId="0" fontId="67" fillId="0" borderId="34" xfId="0" applyFont="1" applyBorder="1" applyAlignment="1">
      <alignment vertical="center" wrapText="1"/>
    </xf>
    <xf numFmtId="0" fontId="67" fillId="0" borderId="62" xfId="0" applyFont="1" applyBorder="1" applyAlignment="1">
      <alignment vertical="center" wrapText="1"/>
    </xf>
    <xf numFmtId="0" fontId="25" fillId="0" borderId="54"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47" xfId="0" applyFont="1" applyBorder="1" applyAlignment="1">
      <alignment horizontal="center" vertical="center" wrapText="1"/>
    </xf>
    <xf numFmtId="3" fontId="11" fillId="0" borderId="61" xfId="0" applyNumberFormat="1" applyFont="1" applyBorder="1" applyAlignment="1">
      <alignment horizontal="center" vertical="center" wrapText="1"/>
    </xf>
    <xf numFmtId="3" fontId="11" fillId="0" borderId="55" xfId="0" applyNumberFormat="1" applyFont="1" applyBorder="1" applyAlignment="1">
      <alignment horizontal="center" vertical="center" wrapText="1"/>
    </xf>
    <xf numFmtId="3" fontId="11" fillId="0" borderId="60" xfId="0" applyNumberFormat="1" applyFont="1" applyBorder="1" applyAlignment="1">
      <alignment horizontal="center" vertical="center" wrapText="1"/>
    </xf>
    <xf numFmtId="3" fontId="11" fillId="0" borderId="83" xfId="0" applyNumberFormat="1" applyFont="1" applyBorder="1" applyAlignment="1">
      <alignment horizontal="center" vertical="center" wrapText="1"/>
    </xf>
    <xf numFmtId="0" fontId="11" fillId="0" borderId="6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64" xfId="0" applyFont="1" applyBorder="1" applyAlignment="1">
      <alignment horizontal="center" vertical="center" wrapText="1"/>
    </xf>
    <xf numFmtId="3" fontId="19" fillId="41" borderId="48" xfId="0" applyNumberFormat="1" applyFont="1" applyFill="1" applyBorder="1" applyAlignment="1">
      <alignment horizontal="left" vertical="center" wrapText="1"/>
    </xf>
    <xf numFmtId="3" fontId="19" fillId="41" borderId="84" xfId="0" applyNumberFormat="1" applyFont="1" applyFill="1" applyBorder="1" applyAlignment="1">
      <alignment horizontal="left" vertical="center" wrapText="1"/>
    </xf>
    <xf numFmtId="3" fontId="19" fillId="41" borderId="29" xfId="0" applyNumberFormat="1" applyFont="1" applyFill="1" applyBorder="1" applyAlignment="1">
      <alignment horizontal="left" vertical="center" wrapText="1"/>
    </xf>
    <xf numFmtId="3" fontId="19" fillId="41" borderId="52" xfId="0" applyNumberFormat="1" applyFont="1" applyFill="1" applyBorder="1" applyAlignment="1">
      <alignment horizontal="left" vertical="center" wrapText="1"/>
    </xf>
    <xf numFmtId="3" fontId="19" fillId="41" borderId="82" xfId="0" applyNumberFormat="1" applyFont="1" applyFill="1" applyBorder="1" applyAlignment="1">
      <alignment horizontal="left" vertical="center" wrapText="1"/>
    </xf>
    <xf numFmtId="3" fontId="19" fillId="41" borderId="64" xfId="0" applyNumberFormat="1" applyFont="1" applyFill="1" applyBorder="1" applyAlignment="1">
      <alignment horizontal="left" vertical="center" wrapText="1"/>
    </xf>
    <xf numFmtId="0" fontId="15"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62" xfId="0" applyBorder="1" applyAlignment="1">
      <alignment horizontal="center" vertical="center" wrapText="1"/>
    </xf>
    <xf numFmtId="0" fontId="18" fillId="0" borderId="21" xfId="0" applyFont="1" applyBorder="1" applyAlignment="1">
      <alignment vertical="center" wrapText="1"/>
    </xf>
    <xf numFmtId="0" fontId="43" fillId="0" borderId="19" xfId="0" applyFont="1" applyBorder="1" applyAlignment="1">
      <alignment vertical="center" wrapText="1"/>
    </xf>
    <xf numFmtId="0" fontId="43" fillId="0" borderId="20" xfId="0" applyFont="1" applyBorder="1" applyAlignment="1">
      <alignment vertical="center" wrapText="1"/>
    </xf>
    <xf numFmtId="0" fontId="24" fillId="0" borderId="70" xfId="0" applyFont="1" applyBorder="1" applyAlignment="1">
      <alignment vertical="center" wrapText="1"/>
    </xf>
    <xf numFmtId="0" fontId="24" fillId="0" borderId="71" xfId="0" applyFont="1" applyBorder="1" applyAlignment="1">
      <alignment vertical="center" wrapText="1"/>
    </xf>
    <xf numFmtId="0" fontId="44" fillId="0" borderId="71" xfId="0" applyFont="1" applyBorder="1" applyAlignment="1">
      <alignment vertical="center" wrapText="1"/>
    </xf>
    <xf numFmtId="0" fontId="44" fillId="0" borderId="81" xfId="0" applyFont="1" applyBorder="1" applyAlignment="1">
      <alignment vertical="center" wrapText="1"/>
    </xf>
    <xf numFmtId="0" fontId="15" fillId="0" borderId="18" xfId="0" applyFont="1" applyBorder="1" applyAlignment="1">
      <alignment horizontal="center" vertical="center" wrapText="1"/>
    </xf>
    <xf numFmtId="3" fontId="15" fillId="0" borderId="47" xfId="0" applyNumberFormat="1" applyFont="1" applyBorder="1" applyAlignment="1">
      <alignment horizontal="center" vertical="center" wrapText="1"/>
    </xf>
    <xf numFmtId="3" fontId="15" fillId="0" borderId="41" xfId="0" applyNumberFormat="1" applyFont="1" applyBorder="1" applyAlignment="1">
      <alignment horizontal="center" vertical="center" wrapText="1"/>
    </xf>
    <xf numFmtId="3" fontId="15" fillId="0" borderId="18" xfId="0" applyNumberFormat="1" applyFont="1" applyBorder="1" applyAlignment="1">
      <alignment horizontal="center" vertical="center" wrapText="1"/>
    </xf>
    <xf numFmtId="3" fontId="19" fillId="41" borderId="48" xfId="0" applyNumberFormat="1" applyFont="1" applyFill="1" applyBorder="1" applyAlignment="1">
      <alignment vertical="center" wrapText="1"/>
    </xf>
    <xf numFmtId="3" fontId="19" fillId="41" borderId="84" xfId="0" applyNumberFormat="1" applyFont="1" applyFill="1" applyBorder="1" applyAlignment="1">
      <alignment vertical="center" wrapText="1"/>
    </xf>
    <xf numFmtId="3" fontId="19" fillId="41" borderId="29" xfId="0" applyNumberFormat="1" applyFont="1" applyFill="1" applyBorder="1" applyAlignment="1">
      <alignment vertical="center" wrapText="1"/>
    </xf>
    <xf numFmtId="0" fontId="15" fillId="0" borderId="33" xfId="0" applyFont="1" applyBorder="1" applyAlignment="1">
      <alignment vertical="center" wrapText="1"/>
    </xf>
    <xf numFmtId="0" fontId="15" fillId="0" borderId="62" xfId="0" applyFont="1" applyBorder="1" applyAlignment="1">
      <alignment vertical="center" wrapText="1"/>
    </xf>
    <xf numFmtId="3" fontId="19" fillId="0" borderId="45" xfId="0" applyNumberFormat="1" applyFont="1" applyBorder="1" applyAlignment="1">
      <alignment vertical="center" wrapText="1"/>
    </xf>
    <xf numFmtId="3" fontId="19" fillId="0" borderId="68" xfId="0" applyNumberFormat="1" applyFont="1" applyBorder="1" applyAlignment="1">
      <alignment vertical="center" wrapText="1"/>
    </xf>
    <xf numFmtId="3" fontId="19" fillId="0" borderId="35" xfId="0" applyNumberFormat="1" applyFont="1" applyBorder="1" applyAlignment="1">
      <alignment vertical="center" wrapText="1"/>
    </xf>
    <xf numFmtId="3" fontId="19" fillId="41" borderId="61" xfId="0" applyNumberFormat="1" applyFont="1" applyFill="1" applyBorder="1" applyAlignment="1">
      <alignment vertical="center" wrapText="1"/>
    </xf>
    <xf numFmtId="3" fontId="19" fillId="41" borderId="65" xfId="0" applyNumberFormat="1" applyFont="1" applyFill="1" applyBorder="1" applyAlignment="1">
      <alignment vertical="center" wrapText="1"/>
    </xf>
    <xf numFmtId="3" fontId="19" fillId="41" borderId="28" xfId="0" applyNumberFormat="1" applyFont="1" applyFill="1" applyBorder="1" applyAlignment="1">
      <alignment vertical="center" wrapText="1"/>
    </xf>
    <xf numFmtId="3" fontId="21" fillId="41" borderId="48" xfId="0" applyNumberFormat="1" applyFont="1" applyFill="1" applyBorder="1" applyAlignment="1">
      <alignment vertical="center" wrapText="1"/>
    </xf>
    <xf numFmtId="3" fontId="21" fillId="41" borderId="84" xfId="0" applyNumberFormat="1" applyFont="1" applyFill="1" applyBorder="1" applyAlignment="1">
      <alignment vertical="center" wrapText="1"/>
    </xf>
    <xf numFmtId="3" fontId="21" fillId="41" borderId="29" xfId="0" applyNumberFormat="1" applyFont="1" applyFill="1" applyBorder="1" applyAlignment="1">
      <alignment vertical="center" wrapText="1"/>
    </xf>
    <xf numFmtId="0" fontId="21" fillId="0" borderId="69"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31"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45" xfId="0" applyFont="1" applyBorder="1" applyAlignment="1">
      <alignment vertical="center" wrapText="1"/>
    </xf>
    <xf numFmtId="0" fontId="24" fillId="0" borderId="68" xfId="0" applyFont="1" applyBorder="1" applyAlignment="1">
      <alignment vertical="center" wrapText="1"/>
    </xf>
    <xf numFmtId="0" fontId="24" fillId="0" borderId="35" xfId="0" applyFont="1" applyBorder="1" applyAlignment="1">
      <alignment vertical="center" wrapText="1"/>
    </xf>
    <xf numFmtId="0" fontId="18" fillId="39" borderId="45" xfId="0" applyFont="1" applyFill="1" applyBorder="1" applyAlignment="1">
      <alignment horizontal="center" vertical="center" wrapText="1"/>
    </xf>
    <xf numFmtId="0" fontId="18" fillId="39" borderId="35" xfId="0" applyFont="1" applyFill="1" applyBorder="1" applyAlignment="1">
      <alignment horizontal="center" vertical="center" wrapText="1"/>
    </xf>
    <xf numFmtId="0" fontId="24" fillId="0" borderId="85" xfId="0" applyFont="1" applyBorder="1" applyAlignment="1">
      <alignment vertical="center" wrapText="1"/>
    </xf>
    <xf numFmtId="0" fontId="24" fillId="0" borderId="86" xfId="0" applyFont="1" applyBorder="1" applyAlignment="1">
      <alignment vertical="center" wrapText="1"/>
    </xf>
    <xf numFmtId="0" fontId="24" fillId="0" borderId="30" xfId="0" applyFont="1" applyBorder="1" applyAlignment="1">
      <alignment vertical="center" wrapText="1"/>
    </xf>
    <xf numFmtId="0" fontId="21" fillId="0" borderId="54" xfId="0" applyFont="1" applyBorder="1" applyAlignment="1">
      <alignment horizontal="center" vertical="center" wrapText="1"/>
    </xf>
    <xf numFmtId="0" fontId="21" fillId="0" borderId="10" xfId="0" applyFont="1" applyBorder="1" applyAlignment="1">
      <alignment horizontal="center" vertical="center" wrapText="1"/>
    </xf>
    <xf numFmtId="0" fontId="18" fillId="0" borderId="61" xfId="0" applyFont="1" applyBorder="1" applyAlignment="1">
      <alignment vertical="center" wrapText="1"/>
    </xf>
    <xf numFmtId="0" fontId="18" fillId="0" borderId="65" xfId="0" applyFont="1" applyBorder="1" applyAlignment="1">
      <alignment vertical="center" wrapText="1"/>
    </xf>
    <xf numFmtId="0" fontId="18" fillId="0" borderId="28" xfId="0" applyFont="1" applyBorder="1" applyAlignment="1">
      <alignment vertical="center" wrapText="1"/>
    </xf>
    <xf numFmtId="0" fontId="9" fillId="0" borderId="0" xfId="0" applyFont="1" applyAlignment="1">
      <alignment horizontal="center" vertical="center" wrapText="1"/>
    </xf>
    <xf numFmtId="3" fontId="15" fillId="0" borderId="41" xfId="0" applyNumberFormat="1" applyFont="1" applyBorder="1" applyAlignment="1">
      <alignment horizontal="right" vertical="center" wrapText="1"/>
    </xf>
    <xf numFmtId="3" fontId="0" fillId="0" borderId="41" xfId="0" applyNumberFormat="1" applyBorder="1" applyAlignment="1">
      <alignment horizontal="right" vertical="center" wrapText="1"/>
    </xf>
    <xf numFmtId="0" fontId="24" fillId="0" borderId="52" xfId="0" applyFont="1" applyBorder="1" applyAlignment="1">
      <alignment vertical="center" wrapText="1"/>
    </xf>
    <xf numFmtId="0" fontId="24" fillId="0" borderId="82" xfId="0" applyFont="1" applyBorder="1" applyAlignment="1">
      <alignment vertical="center" wrapText="1"/>
    </xf>
    <xf numFmtId="0" fontId="24" fillId="0" borderId="64" xfId="0" applyFont="1" applyBorder="1" applyAlignment="1">
      <alignment vertical="center" wrapText="1"/>
    </xf>
    <xf numFmtId="0" fontId="24" fillId="0" borderId="46" xfId="0" applyFont="1" applyBorder="1" applyAlignment="1">
      <alignment vertical="center" wrapText="1"/>
    </xf>
    <xf numFmtId="0" fontId="18" fillId="0" borderId="45" xfId="0" applyFont="1" applyBorder="1" applyAlignment="1">
      <alignment vertical="center" wrapText="1"/>
    </xf>
    <xf numFmtId="0" fontId="18" fillId="0" borderId="68" xfId="0" applyFont="1" applyBorder="1" applyAlignment="1">
      <alignment vertical="center" wrapText="1"/>
    </xf>
    <xf numFmtId="0" fontId="18" fillId="0" borderId="35" xfId="0" applyFont="1" applyBorder="1" applyAlignment="1">
      <alignment vertical="center" wrapText="1"/>
    </xf>
    <xf numFmtId="0" fontId="21" fillId="0" borderId="47" xfId="0" applyFont="1" applyBorder="1" applyAlignment="1">
      <alignment horizontal="center" vertical="center" wrapText="1"/>
    </xf>
    <xf numFmtId="3" fontId="15" fillId="0" borderId="60" xfId="0" applyNumberFormat="1" applyFont="1" applyBorder="1" applyAlignment="1">
      <alignment horizontal="center" vertical="center" wrapText="1"/>
    </xf>
    <xf numFmtId="3" fontId="15" fillId="0" borderId="83" xfId="0" applyNumberFormat="1" applyFont="1" applyBorder="1" applyAlignment="1">
      <alignment horizontal="center" vertical="center" wrapText="1"/>
    </xf>
    <xf numFmtId="3" fontId="15" fillId="0" borderId="61" xfId="0" applyNumberFormat="1" applyFont="1" applyBorder="1" applyAlignment="1">
      <alignment horizontal="center" vertical="center" wrapText="1"/>
    </xf>
    <xf numFmtId="3" fontId="15" fillId="0" borderId="55" xfId="0" applyNumberFormat="1" applyFont="1" applyBorder="1" applyAlignment="1">
      <alignment horizontal="center" vertical="center" wrapText="1"/>
    </xf>
    <xf numFmtId="0" fontId="24" fillId="0" borderId="33" xfId="0" applyFont="1" applyBorder="1" applyAlignment="1">
      <alignment vertical="center" wrapText="1"/>
    </xf>
    <xf numFmtId="0" fontId="24" fillId="0" borderId="34" xfId="0" applyFont="1" applyBorder="1" applyAlignment="1">
      <alignment vertical="center" wrapText="1"/>
    </xf>
    <xf numFmtId="0" fontId="44" fillId="0" borderId="34" xfId="0" applyFont="1" applyBorder="1" applyAlignment="1">
      <alignment vertical="center" wrapText="1"/>
    </xf>
    <xf numFmtId="0" fontId="44" fillId="0" borderId="62" xfId="0" applyFont="1" applyBorder="1" applyAlignment="1">
      <alignment vertical="center" wrapText="1"/>
    </xf>
    <xf numFmtId="0" fontId="15" fillId="0" borderId="28" xfId="0" applyFont="1" applyBorder="1" applyAlignment="1">
      <alignment horizontal="center" vertical="center" wrapText="1"/>
    </xf>
    <xf numFmtId="0" fontId="15" fillId="0" borderId="64" xfId="0" applyFont="1" applyBorder="1" applyAlignment="1">
      <alignment horizontal="center" vertical="center" wrapText="1"/>
    </xf>
    <xf numFmtId="3" fontId="19" fillId="41" borderId="24" xfId="0" applyNumberFormat="1" applyFont="1" applyFill="1" applyBorder="1" applyAlignment="1">
      <alignment horizontal="left" vertical="center" wrapText="1"/>
    </xf>
    <xf numFmtId="3" fontId="19" fillId="41" borderId="22" xfId="0" applyNumberFormat="1" applyFont="1" applyFill="1" applyBorder="1" applyAlignment="1">
      <alignment horizontal="left" vertical="center" wrapText="1"/>
    </xf>
    <xf numFmtId="3" fontId="19" fillId="41" borderId="23" xfId="0" applyNumberFormat="1" applyFont="1" applyFill="1" applyBorder="1" applyAlignment="1">
      <alignment horizontal="left" vertical="center" wrapText="1"/>
    </xf>
    <xf numFmtId="3" fontId="19" fillId="41" borderId="70" xfId="0" applyNumberFormat="1" applyFont="1" applyFill="1" applyBorder="1" applyAlignment="1">
      <alignment horizontal="left" vertical="center" wrapText="1"/>
    </xf>
    <xf numFmtId="3" fontId="19" fillId="41" borderId="71" xfId="0" applyNumberFormat="1" applyFont="1" applyFill="1" applyBorder="1" applyAlignment="1">
      <alignment horizontal="left" vertical="center" wrapText="1"/>
    </xf>
    <xf numFmtId="3" fontId="19" fillId="41" borderId="81" xfId="0" applyNumberFormat="1" applyFont="1" applyFill="1" applyBorder="1" applyAlignment="1">
      <alignment horizontal="left" vertical="center" wrapText="1"/>
    </xf>
    <xf numFmtId="0" fontId="0" fillId="0" borderId="51" xfId="0" applyBorder="1" applyAlignment="1">
      <alignment horizontal="center" vertical="center" wrapText="1"/>
    </xf>
    <xf numFmtId="0" fontId="0" fillId="0" borderId="50" xfId="0" applyBorder="1" applyAlignment="1">
      <alignment horizontal="center" vertical="center" wrapText="1"/>
    </xf>
    <xf numFmtId="0" fontId="0" fillId="0" borderId="0" xfId="0" applyAlignment="1">
      <alignment horizontal="center" vertical="center" wrapText="1"/>
    </xf>
    <xf numFmtId="182" fontId="15" fillId="0" borderId="41" xfId="57" applyNumberFormat="1" applyFont="1" applyBorder="1" applyAlignment="1" applyProtection="1">
      <alignment horizontal="right" vertical="center" wrapText="1"/>
      <protection/>
    </xf>
    <xf numFmtId="0" fontId="0" fillId="0" borderId="41" xfId="0" applyBorder="1" applyAlignment="1">
      <alignment horizontal="right" vertical="center" wrapText="1"/>
    </xf>
    <xf numFmtId="0" fontId="15" fillId="33" borderId="69"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1" xfId="0" applyBorder="1" applyAlignment="1">
      <alignment vertical="center" wrapText="1"/>
    </xf>
    <xf numFmtId="0" fontId="15" fillId="33" borderId="45" xfId="0" applyFont="1" applyFill="1" applyBorder="1" applyAlignment="1">
      <alignment horizontal="center" vertical="center" wrapText="1"/>
    </xf>
    <xf numFmtId="0" fontId="0" fillId="0" borderId="68" xfId="0" applyBorder="1" applyAlignment="1">
      <alignment horizontal="center" vertical="center" wrapText="1"/>
    </xf>
    <xf numFmtId="0" fontId="0" fillId="0" borderId="35" xfId="0" applyBorder="1" applyAlignment="1">
      <alignment horizontal="center" vertical="center" wrapText="1"/>
    </xf>
    <xf numFmtId="0" fontId="19" fillId="0" borderId="31" xfId="0" applyFont="1" applyBorder="1" applyAlignment="1">
      <alignment vertical="center" wrapText="1"/>
    </xf>
    <xf numFmtId="49" fontId="56" fillId="33" borderId="45" xfId="0" applyNumberFormat="1" applyFont="1" applyFill="1" applyBorder="1" applyAlignment="1">
      <alignment horizontal="center" vertical="center"/>
    </xf>
    <xf numFmtId="49" fontId="56" fillId="33" borderId="68" xfId="0" applyNumberFormat="1" applyFont="1" applyFill="1" applyBorder="1" applyAlignment="1">
      <alignment horizontal="center" vertical="center"/>
    </xf>
    <xf numFmtId="49" fontId="56" fillId="33" borderId="35" xfId="0" applyNumberFormat="1" applyFont="1" applyFill="1" applyBorder="1" applyAlignment="1">
      <alignment horizontal="center" vertical="center"/>
    </xf>
    <xf numFmtId="0" fontId="56" fillId="0" borderId="69" xfId="0" applyFont="1" applyBorder="1" applyAlignment="1">
      <alignment horizontal="center" vertical="center" wrapText="1"/>
    </xf>
    <xf numFmtId="0" fontId="56" fillId="0" borderId="31" xfId="0" applyFont="1" applyBorder="1" applyAlignment="1">
      <alignment horizontal="center" vertical="center" wrapText="1"/>
    </xf>
    <xf numFmtId="3" fontId="56" fillId="0" borderId="54" xfId="0" applyNumberFormat="1" applyFont="1" applyBorder="1" applyAlignment="1">
      <alignment vertical="center" wrapText="1"/>
    </xf>
    <xf numFmtId="0" fontId="56" fillId="0" borderId="17" xfId="0" applyFont="1" applyBorder="1" applyAlignment="1">
      <alignment vertical="center" wrapText="1"/>
    </xf>
    <xf numFmtId="0" fontId="56" fillId="0" borderId="47" xfId="0" applyFont="1" applyBorder="1" applyAlignment="1">
      <alignment vertical="center" wrapText="1"/>
    </xf>
    <xf numFmtId="0" fontId="56" fillId="0" borderId="18" xfId="0" applyFont="1" applyBorder="1" applyAlignment="1">
      <alignment vertical="center" wrapText="1"/>
    </xf>
    <xf numFmtId="0" fontId="55" fillId="0" borderId="69" xfId="0" applyFont="1" applyBorder="1" applyAlignment="1">
      <alignment horizontal="center" vertical="center" wrapText="1"/>
    </xf>
    <xf numFmtId="0" fontId="55" fillId="0" borderId="66" xfId="0" applyFont="1" applyBorder="1" applyAlignment="1">
      <alignment horizontal="center" vertical="center" wrapText="1"/>
    </xf>
    <xf numFmtId="0" fontId="55" fillId="0" borderId="31" xfId="0" applyFont="1" applyBorder="1" applyAlignment="1">
      <alignment horizontal="center" vertical="center" wrapText="1"/>
    </xf>
    <xf numFmtId="0" fontId="56" fillId="0" borderId="54" xfId="0" applyFont="1" applyBorder="1" applyAlignment="1">
      <alignment vertical="center" wrapText="1"/>
    </xf>
    <xf numFmtId="0" fontId="56" fillId="0" borderId="10" xfId="0" applyFont="1" applyBorder="1" applyAlignment="1">
      <alignment vertical="center" wrapText="1"/>
    </xf>
    <xf numFmtId="0" fontId="56" fillId="0" borderId="11" xfId="0" applyFont="1" applyBorder="1" applyAlignment="1">
      <alignment vertical="center" wrapText="1"/>
    </xf>
    <xf numFmtId="0" fontId="38" fillId="0" borderId="41" xfId="0" applyFont="1" applyBorder="1" applyAlignment="1">
      <alignment horizontal="center" vertical="center" wrapText="1"/>
    </xf>
    <xf numFmtId="0" fontId="57" fillId="35" borderId="54" xfId="0" applyFont="1" applyFill="1" applyBorder="1" applyAlignment="1">
      <alignment horizontal="center" vertical="center" wrapText="1"/>
    </xf>
    <xf numFmtId="0" fontId="57" fillId="35" borderId="46" xfId="0" applyFont="1" applyFill="1" applyBorder="1" applyAlignment="1">
      <alignment horizontal="center" vertical="center" wrapText="1"/>
    </xf>
    <xf numFmtId="0" fontId="57" fillId="35" borderId="17" xfId="0" applyFont="1" applyFill="1" applyBorder="1" applyAlignment="1">
      <alignment horizontal="center" vertical="center" wrapText="1"/>
    </xf>
    <xf numFmtId="0" fontId="57" fillId="35" borderId="10"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57" fillId="35" borderId="11" xfId="0" applyFont="1" applyFill="1" applyBorder="1" applyAlignment="1">
      <alignment horizontal="center" vertical="center" wrapText="1"/>
    </xf>
    <xf numFmtId="0" fontId="57" fillId="35" borderId="47" xfId="0" applyFont="1" applyFill="1" applyBorder="1" applyAlignment="1">
      <alignment horizontal="center" vertical="center" wrapText="1"/>
    </xf>
    <xf numFmtId="0" fontId="57" fillId="35" borderId="41" xfId="0" applyFont="1" applyFill="1" applyBorder="1" applyAlignment="1">
      <alignment horizontal="center" vertical="center" wrapText="1"/>
    </xf>
    <xf numFmtId="0" fontId="57" fillId="35" borderId="18" xfId="0" applyFont="1" applyFill="1" applyBorder="1" applyAlignment="1">
      <alignment horizontal="center" vertical="center" wrapText="1"/>
    </xf>
    <xf numFmtId="0" fontId="55" fillId="36" borderId="54" xfId="0" applyFont="1" applyFill="1" applyBorder="1" applyAlignment="1">
      <alignment horizontal="center" vertical="center" wrapText="1"/>
    </xf>
    <xf numFmtId="0" fontId="55" fillId="36" borderId="46" xfId="0" applyFont="1" applyFill="1" applyBorder="1" applyAlignment="1">
      <alignment horizontal="center" vertical="center" wrapText="1"/>
    </xf>
    <xf numFmtId="0" fontId="55" fillId="36" borderId="17"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5" fillId="36" borderId="0"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47" xfId="0" applyFont="1" applyFill="1" applyBorder="1" applyAlignment="1">
      <alignment horizontal="center" vertical="center" wrapText="1"/>
    </xf>
    <xf numFmtId="0" fontId="55" fillId="36" borderId="41" xfId="0" applyFont="1" applyFill="1" applyBorder="1" applyAlignment="1">
      <alignment horizontal="center" vertical="center" wrapText="1"/>
    </xf>
    <xf numFmtId="0" fontId="55" fillId="36" borderId="18" xfId="0" applyFont="1" applyFill="1" applyBorder="1" applyAlignment="1">
      <alignment horizontal="center" vertical="center" wrapText="1"/>
    </xf>
    <xf numFmtId="0" fontId="56" fillId="33" borderId="45" xfId="0" applyFont="1" applyFill="1" applyBorder="1" applyAlignment="1">
      <alignment horizontal="center" vertical="center" wrapText="1"/>
    </xf>
    <xf numFmtId="0" fontId="56" fillId="33" borderId="68" xfId="0" applyFont="1" applyFill="1" applyBorder="1" applyAlignment="1">
      <alignment horizontal="center" vertical="center" wrapText="1"/>
    </xf>
    <xf numFmtId="0" fontId="56" fillId="33" borderId="35" xfId="0" applyFont="1" applyFill="1" applyBorder="1" applyAlignment="1">
      <alignment horizontal="center" vertical="center" wrapText="1"/>
    </xf>
    <xf numFmtId="0" fontId="56" fillId="33" borderId="69" xfId="0" applyNumberFormat="1" applyFont="1" applyFill="1" applyBorder="1" applyAlignment="1">
      <alignment horizontal="center" vertical="center" wrapText="1"/>
    </xf>
    <xf numFmtId="0" fontId="56" fillId="33" borderId="66" xfId="0" applyNumberFormat="1" applyFont="1" applyFill="1" applyBorder="1" applyAlignment="1">
      <alignment horizontal="center" vertical="center" wrapText="1"/>
    </xf>
    <xf numFmtId="0" fontId="56" fillId="33" borderId="31" xfId="0" applyNumberFormat="1" applyFont="1" applyFill="1" applyBorder="1" applyAlignment="1">
      <alignment horizontal="center" vertical="center" wrapText="1"/>
    </xf>
    <xf numFmtId="0" fontId="56" fillId="33" borderId="54" xfId="0" applyNumberFormat="1" applyFont="1" applyFill="1" applyBorder="1" applyAlignment="1">
      <alignment horizontal="center" vertical="center" wrapText="1"/>
    </xf>
    <xf numFmtId="0" fontId="56" fillId="33" borderId="17" xfId="0" applyNumberFormat="1" applyFont="1" applyFill="1" applyBorder="1" applyAlignment="1">
      <alignment horizontal="center" vertical="center" wrapText="1"/>
    </xf>
    <xf numFmtId="0" fontId="56" fillId="33" borderId="10" xfId="0" applyNumberFormat="1" applyFont="1" applyFill="1" applyBorder="1" applyAlignment="1">
      <alignment horizontal="center" vertical="center" wrapText="1"/>
    </xf>
    <xf numFmtId="0" fontId="56" fillId="33" borderId="11" xfId="0" applyNumberFormat="1" applyFont="1" applyFill="1" applyBorder="1" applyAlignment="1">
      <alignment horizontal="center" vertical="center" wrapText="1"/>
    </xf>
    <xf numFmtId="0" fontId="56" fillId="33" borderId="47" xfId="0" applyNumberFormat="1" applyFont="1" applyFill="1" applyBorder="1" applyAlignment="1">
      <alignment horizontal="center" vertical="center" wrapText="1"/>
    </xf>
    <xf numFmtId="0" fontId="56" fillId="33" borderId="18" xfId="0" applyNumberFormat="1" applyFont="1" applyFill="1" applyBorder="1" applyAlignment="1">
      <alignment horizontal="center" vertical="center" wrapText="1"/>
    </xf>
    <xf numFmtId="3" fontId="56" fillId="33" borderId="69" xfId="0" applyNumberFormat="1" applyFont="1" applyFill="1" applyBorder="1" applyAlignment="1">
      <alignment horizontal="center" vertical="center" wrapText="1"/>
    </xf>
    <xf numFmtId="3" fontId="56" fillId="33" borderId="66" xfId="0" applyNumberFormat="1" applyFont="1" applyFill="1" applyBorder="1" applyAlignment="1">
      <alignment horizontal="center" vertical="center" wrapText="1"/>
    </xf>
    <xf numFmtId="3" fontId="56" fillId="33" borderId="31" xfId="0" applyNumberFormat="1" applyFont="1" applyFill="1" applyBorder="1" applyAlignment="1">
      <alignment horizontal="center" vertical="center" wrapText="1"/>
    </xf>
    <xf numFmtId="3" fontId="56" fillId="33" borderId="45" xfId="0" applyNumberFormat="1" applyFont="1" applyFill="1" applyBorder="1" applyAlignment="1">
      <alignment horizontal="center" vertical="center" wrapText="1"/>
    </xf>
    <xf numFmtId="3" fontId="56" fillId="33" borderId="68" xfId="0" applyNumberFormat="1" applyFont="1" applyFill="1" applyBorder="1" applyAlignment="1">
      <alignment horizontal="center" vertical="center" wrapText="1"/>
    </xf>
    <xf numFmtId="3" fontId="56" fillId="33" borderId="35" xfId="0" applyNumberFormat="1" applyFont="1" applyFill="1" applyBorder="1" applyAlignment="1">
      <alignment horizontal="center" vertical="center" wrapText="1"/>
    </xf>
    <xf numFmtId="0" fontId="59" fillId="36" borderId="54" xfId="0" applyFont="1" applyFill="1" applyBorder="1" applyAlignment="1">
      <alignment horizontal="center" vertical="center" wrapText="1"/>
    </xf>
    <xf numFmtId="0" fontId="59" fillId="36" borderId="46" xfId="0" applyFont="1" applyFill="1" applyBorder="1" applyAlignment="1">
      <alignment horizontal="center" vertical="center" wrapText="1"/>
    </xf>
    <xf numFmtId="0" fontId="59" fillId="36" borderId="17" xfId="0" applyFont="1" applyFill="1" applyBorder="1" applyAlignment="1">
      <alignment horizontal="center" vertical="center" wrapText="1"/>
    </xf>
    <xf numFmtId="0" fontId="59" fillId="36" borderId="10" xfId="0" applyFont="1" applyFill="1" applyBorder="1" applyAlignment="1">
      <alignment horizontal="center" vertical="center" wrapText="1"/>
    </xf>
    <xf numFmtId="0" fontId="59" fillId="36" borderId="0" xfId="0" applyFont="1" applyFill="1" applyBorder="1" applyAlignment="1">
      <alignment horizontal="center" vertical="center" wrapText="1"/>
    </xf>
    <xf numFmtId="0" fontId="59" fillId="36" borderId="11" xfId="0" applyFont="1" applyFill="1" applyBorder="1" applyAlignment="1">
      <alignment horizontal="center" vertical="center" wrapText="1"/>
    </xf>
    <xf numFmtId="0" fontId="59" fillId="36" borderId="47" xfId="0" applyFont="1" applyFill="1" applyBorder="1" applyAlignment="1">
      <alignment horizontal="center" vertical="center" wrapText="1"/>
    </xf>
    <xf numFmtId="0" fontId="59" fillId="36" borderId="41" xfId="0" applyFont="1" applyFill="1" applyBorder="1" applyAlignment="1">
      <alignment horizontal="center" vertical="center" wrapText="1"/>
    </xf>
    <xf numFmtId="0" fontId="59" fillId="36" borderId="18" xfId="0" applyFont="1" applyFill="1" applyBorder="1" applyAlignment="1">
      <alignment horizontal="center" vertical="center" wrapText="1"/>
    </xf>
    <xf numFmtId="0" fontId="60" fillId="0" borderId="54" xfId="0" applyFont="1" applyBorder="1" applyAlignment="1">
      <alignment vertical="center" wrapText="1"/>
    </xf>
    <xf numFmtId="0" fontId="12" fillId="0" borderId="17" xfId="0" applyFont="1" applyBorder="1" applyAlignment="1">
      <alignment vertical="center" wrapText="1"/>
    </xf>
    <xf numFmtId="0" fontId="61" fillId="0" borderId="10" xfId="0" applyFont="1" applyBorder="1" applyAlignment="1">
      <alignment vertical="center" wrapText="1"/>
    </xf>
    <xf numFmtId="0" fontId="12" fillId="0" borderId="11" xfId="0" applyFont="1" applyBorder="1" applyAlignment="1">
      <alignment vertical="center" wrapText="1"/>
    </xf>
    <xf numFmtId="0" fontId="61" fillId="0" borderId="47" xfId="0" applyFont="1" applyBorder="1" applyAlignment="1">
      <alignment vertical="center" wrapText="1"/>
    </xf>
    <xf numFmtId="0" fontId="12" fillId="0" borderId="18" xfId="0" applyFont="1" applyBorder="1" applyAlignment="1">
      <alignment vertical="center" wrapText="1"/>
    </xf>
    <xf numFmtId="0" fontId="59" fillId="0" borderId="69" xfId="0" applyFont="1" applyBorder="1" applyAlignment="1">
      <alignment horizontal="center" vertical="center" wrapText="1"/>
    </xf>
    <xf numFmtId="0" fontId="62" fillId="0" borderId="66" xfId="0" applyFont="1" applyBorder="1" applyAlignment="1">
      <alignment horizontal="center" vertical="center" wrapText="1"/>
    </xf>
    <xf numFmtId="0" fontId="62" fillId="0" borderId="31" xfId="0" applyFont="1" applyBorder="1" applyAlignment="1">
      <alignment horizontal="center" vertical="center" wrapText="1"/>
    </xf>
    <xf numFmtId="3" fontId="60" fillId="0" borderId="54" xfId="0" applyNumberFormat="1" applyFont="1" applyBorder="1" applyAlignment="1">
      <alignment vertical="center" wrapText="1"/>
    </xf>
    <xf numFmtId="0" fontId="63" fillId="35" borderId="54" xfId="0" applyFont="1" applyFill="1" applyBorder="1" applyAlignment="1">
      <alignment horizontal="center" vertical="center" wrapText="1"/>
    </xf>
    <xf numFmtId="0" fontId="63" fillId="35" borderId="46"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63" fillId="35" borderId="10" xfId="0" applyFont="1" applyFill="1" applyBorder="1" applyAlignment="1">
      <alignment horizontal="center" vertical="center" wrapText="1"/>
    </xf>
    <xf numFmtId="0" fontId="63" fillId="35" borderId="0" xfId="0" applyFont="1" applyFill="1" applyBorder="1" applyAlignment="1">
      <alignment horizontal="center" vertical="center" wrapText="1"/>
    </xf>
    <xf numFmtId="0" fontId="63" fillId="35" borderId="11" xfId="0" applyFont="1" applyFill="1" applyBorder="1" applyAlignment="1">
      <alignment horizontal="center" vertical="center" wrapText="1"/>
    </xf>
    <xf numFmtId="0" fontId="63" fillId="35" borderId="47" xfId="0" applyFont="1" applyFill="1" applyBorder="1" applyAlignment="1">
      <alignment horizontal="center" vertical="center" wrapText="1"/>
    </xf>
    <xf numFmtId="0" fontId="63" fillId="35" borderId="41" xfId="0" applyFont="1" applyFill="1" applyBorder="1" applyAlignment="1">
      <alignment horizontal="center" vertical="center" wrapText="1"/>
    </xf>
    <xf numFmtId="0" fontId="63" fillId="35" borderId="18" xfId="0" applyFont="1" applyFill="1" applyBorder="1" applyAlignment="1">
      <alignment horizontal="center" vertical="center" wrapText="1"/>
    </xf>
    <xf numFmtId="0" fontId="36" fillId="33" borderId="66" xfId="0" applyNumberFormat="1" applyFont="1" applyFill="1" applyBorder="1" applyAlignment="1">
      <alignment horizontal="center" vertical="center" wrapText="1"/>
    </xf>
    <xf numFmtId="0" fontId="33" fillId="33" borderId="66" xfId="0" applyFont="1" applyFill="1" applyBorder="1" applyAlignment="1">
      <alignment horizontal="center" vertical="center" wrapText="1"/>
    </xf>
    <xf numFmtId="0" fontId="33" fillId="33" borderId="31" xfId="0" applyFont="1" applyFill="1" applyBorder="1" applyAlignment="1">
      <alignment horizontal="center" vertical="center" wrapText="1"/>
    </xf>
    <xf numFmtId="0" fontId="38" fillId="0" borderId="0" xfId="0" applyFont="1" applyBorder="1" applyAlignment="1">
      <alignment horizontal="center" vertical="center" wrapText="1"/>
    </xf>
    <xf numFmtId="0" fontId="32" fillId="33" borderId="45" xfId="0" applyFont="1" applyFill="1" applyBorder="1" applyAlignment="1">
      <alignment horizontal="center" vertical="center" wrapText="1"/>
    </xf>
    <xf numFmtId="0" fontId="32" fillId="33" borderId="68" xfId="0" applyFont="1" applyFill="1" applyBorder="1" applyAlignment="1">
      <alignment horizontal="center" vertical="center" wrapText="1"/>
    </xf>
    <xf numFmtId="0" fontId="32" fillId="33" borderId="35" xfId="0" applyFont="1" applyFill="1" applyBorder="1" applyAlignment="1">
      <alignment horizontal="center" vertical="center" wrapText="1"/>
    </xf>
    <xf numFmtId="3" fontId="36" fillId="33" borderId="45" xfId="0" applyNumberFormat="1" applyFont="1" applyFill="1" applyBorder="1" applyAlignment="1">
      <alignment horizontal="center" vertical="center" wrapText="1"/>
    </xf>
    <xf numFmtId="3" fontId="36" fillId="33" borderId="68" xfId="0" applyNumberFormat="1" applyFont="1" applyFill="1" applyBorder="1" applyAlignment="1">
      <alignment horizontal="center" vertical="center" wrapText="1"/>
    </xf>
    <xf numFmtId="3" fontId="36" fillId="33" borderId="35" xfId="0" applyNumberFormat="1" applyFont="1" applyFill="1" applyBorder="1" applyAlignment="1">
      <alignment horizontal="center" vertical="center" wrapText="1"/>
    </xf>
    <xf numFmtId="49" fontId="36" fillId="33" borderId="61" xfId="0" applyNumberFormat="1" applyFont="1" applyFill="1" applyBorder="1" applyAlignment="1">
      <alignment horizontal="center" vertical="center"/>
    </xf>
    <xf numFmtId="49" fontId="36" fillId="33" borderId="65" xfId="0" applyNumberFormat="1" applyFont="1" applyFill="1" applyBorder="1" applyAlignment="1">
      <alignment horizontal="center" vertical="center"/>
    </xf>
    <xf numFmtId="49" fontId="36" fillId="33" borderId="28" xfId="0" applyNumberFormat="1" applyFont="1" applyFill="1" applyBorder="1" applyAlignment="1">
      <alignment horizontal="center" vertical="center"/>
    </xf>
    <xf numFmtId="3" fontId="36" fillId="33" borderId="66" xfId="0" applyNumberFormat="1" applyFont="1" applyFill="1" applyBorder="1" applyAlignment="1">
      <alignment horizontal="center" vertical="center" wrapText="1"/>
    </xf>
    <xf numFmtId="0" fontId="36" fillId="33" borderId="10" xfId="0" applyNumberFormat="1" applyFont="1" applyFill="1" applyBorder="1" applyAlignment="1">
      <alignment horizontal="center"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47" xfId="0" applyBorder="1" applyAlignment="1">
      <alignment vertical="center" wrapText="1"/>
    </xf>
    <xf numFmtId="0" fontId="0" fillId="0" borderId="18" xfId="0" applyBorder="1" applyAlignment="1">
      <alignment vertical="center" wrapText="1"/>
    </xf>
    <xf numFmtId="0" fontId="19" fillId="0" borderId="0" xfId="0" applyFont="1" applyAlignment="1">
      <alignment horizontal="center" vertical="center" wrapText="1"/>
    </xf>
    <xf numFmtId="49" fontId="15" fillId="36" borderId="69" xfId="57" applyNumberFormat="1" applyFont="1" applyFill="1" applyBorder="1" applyAlignment="1" applyProtection="1">
      <alignment horizontal="center" vertical="center" wrapText="1"/>
      <protection/>
    </xf>
    <xf numFmtId="49" fontId="15" fillId="36" borderId="31" xfId="57" applyNumberFormat="1" applyFont="1" applyFill="1" applyBorder="1" applyAlignment="1" applyProtection="1">
      <alignment horizontal="center" vertical="center" wrapText="1"/>
      <protection/>
    </xf>
    <xf numFmtId="49" fontId="15" fillId="0" borderId="69" xfId="57" applyNumberFormat="1" applyFont="1" applyBorder="1" applyAlignment="1">
      <alignment horizontal="center" vertical="center"/>
    </xf>
    <xf numFmtId="49" fontId="15" fillId="0" borderId="31" xfId="57" applyNumberFormat="1" applyFont="1" applyBorder="1" applyAlignment="1">
      <alignment horizontal="center" vertical="center"/>
    </xf>
    <xf numFmtId="0" fontId="0" fillId="0" borderId="41" xfId="0" applyFont="1" applyBorder="1" applyAlignment="1">
      <alignment horizontal="right" vertical="center" wrapText="1"/>
    </xf>
    <xf numFmtId="49" fontId="15" fillId="0" borderId="16" xfId="0" applyNumberFormat="1" applyFont="1" applyBorder="1" applyAlignment="1" applyProtection="1">
      <alignment horizontal="center" vertical="center"/>
      <protection/>
    </xf>
    <xf numFmtId="49" fontId="15" fillId="0" borderId="35" xfId="0" applyNumberFormat="1" applyFont="1" applyBorder="1" applyAlignment="1" applyProtection="1">
      <alignment horizontal="center" vertical="center"/>
      <protection/>
    </xf>
    <xf numFmtId="49" fontId="15" fillId="0" borderId="16" xfId="0" applyNumberFormat="1" applyFont="1" applyBorder="1" applyAlignment="1" applyProtection="1">
      <alignment horizontal="center" vertical="center" wrapText="1"/>
      <protection/>
    </xf>
    <xf numFmtId="49" fontId="15" fillId="0" borderId="69" xfId="57" applyNumberFormat="1" applyFont="1" applyBorder="1" applyAlignment="1">
      <alignment horizontal="center" vertical="center" wrapText="1"/>
    </xf>
    <xf numFmtId="49" fontId="15" fillId="0" borderId="31" xfId="57" applyNumberFormat="1" applyFont="1" applyBorder="1" applyAlignment="1">
      <alignment horizontal="center" vertical="center" wrapText="1"/>
    </xf>
    <xf numFmtId="49" fontId="15" fillId="0" borderId="45" xfId="57" applyNumberFormat="1" applyFont="1" applyBorder="1" applyAlignment="1" applyProtection="1">
      <alignment horizontal="center" vertical="center" wrapText="1"/>
      <protection/>
    </xf>
    <xf numFmtId="49" fontId="15" fillId="0" borderId="68" xfId="57" applyNumberFormat="1" applyFont="1" applyBorder="1" applyAlignment="1" applyProtection="1">
      <alignment horizontal="center" vertical="center" wrapText="1"/>
      <protection/>
    </xf>
    <xf numFmtId="49" fontId="15" fillId="0" borderId="35" xfId="57" applyNumberFormat="1" applyFont="1" applyBorder="1" applyAlignment="1" applyProtection="1">
      <alignment horizontal="center" vertical="center" wrapText="1"/>
      <protection/>
    </xf>
    <xf numFmtId="49" fontId="15" fillId="0" borderId="0" xfId="0" applyNumberFormat="1" applyFont="1" applyBorder="1" applyAlignment="1">
      <alignment vertical="center" wrapText="1"/>
    </xf>
    <xf numFmtId="49" fontId="19" fillId="0" borderId="0" xfId="0" applyNumberFormat="1" applyFont="1" applyAlignment="1">
      <alignment vertical="center" wrapText="1"/>
    </xf>
    <xf numFmtId="49" fontId="19" fillId="0" borderId="0" xfId="0" applyNumberFormat="1" applyFont="1" applyFill="1" applyBorder="1" applyAlignment="1">
      <alignment vertical="center" wrapText="1"/>
    </xf>
    <xf numFmtId="0" fontId="52" fillId="37" borderId="45" xfId="0" applyFont="1" applyFill="1" applyBorder="1" applyAlignment="1">
      <alignment vertical="center" wrapText="1"/>
    </xf>
    <xf numFmtId="0" fontId="10" fillId="37" borderId="68" xfId="0" applyFont="1" applyFill="1" applyBorder="1" applyAlignment="1">
      <alignment vertical="center" wrapText="1"/>
    </xf>
    <xf numFmtId="0" fontId="10" fillId="37" borderId="35" xfId="0" applyFont="1" applyFill="1" applyBorder="1" applyAlignment="1">
      <alignment vertical="center" wrapText="1"/>
    </xf>
    <xf numFmtId="0" fontId="3" fillId="35" borderId="45" xfId="0" applyFont="1" applyFill="1" applyBorder="1" applyAlignment="1">
      <alignment vertical="center" wrapText="1"/>
    </xf>
    <xf numFmtId="0" fontId="10" fillId="35" borderId="68" xfId="0" applyFont="1" applyFill="1" applyBorder="1" applyAlignment="1">
      <alignment vertical="center" wrapText="1"/>
    </xf>
    <xf numFmtId="0" fontId="10" fillId="35" borderId="35" xfId="0" applyFont="1" applyFill="1" applyBorder="1" applyAlignment="1">
      <alignment vertical="center" wrapText="1"/>
    </xf>
    <xf numFmtId="0" fontId="31" fillId="38" borderId="45" xfId="0" applyFont="1" applyFill="1" applyBorder="1" applyAlignment="1">
      <alignment vertical="center" wrapText="1"/>
    </xf>
    <xf numFmtId="0" fontId="31" fillId="38" borderId="68" xfId="0" applyFont="1" applyFill="1" applyBorder="1" applyAlignment="1">
      <alignment vertical="center" wrapText="1"/>
    </xf>
    <xf numFmtId="0" fontId="31" fillId="38" borderId="35" xfId="0" applyFont="1" applyFill="1" applyBorder="1" applyAlignment="1">
      <alignment vertical="center" wrapText="1"/>
    </xf>
    <xf numFmtId="49" fontId="15" fillId="33" borderId="69" xfId="57" applyNumberFormat="1" applyFont="1" applyFill="1" applyBorder="1" applyAlignment="1">
      <alignment horizontal="center" vertical="center" wrapText="1"/>
    </xf>
    <xf numFmtId="49" fontId="19" fillId="0" borderId="66" xfId="0" applyNumberFormat="1" applyFont="1" applyBorder="1" applyAlignment="1">
      <alignment horizontal="center" vertical="center" wrapText="1"/>
    </xf>
    <xf numFmtId="49" fontId="19" fillId="0" borderId="31" xfId="0" applyNumberFormat="1" applyFont="1" applyBorder="1" applyAlignment="1">
      <alignment horizontal="center" vertical="center" wrapText="1"/>
    </xf>
    <xf numFmtId="49" fontId="15" fillId="0" borderId="16" xfId="57" applyNumberFormat="1" applyFont="1" applyBorder="1" applyAlignment="1" applyProtection="1">
      <alignment horizontal="center" vertical="center" wrapText="1"/>
      <protection/>
    </xf>
    <xf numFmtId="0" fontId="6" fillId="0" borderId="24" xfId="0" applyFont="1" applyFill="1" applyBorder="1" applyAlignment="1">
      <alignment wrapText="1"/>
    </xf>
    <xf numFmtId="0" fontId="6" fillId="0" borderId="22" xfId="0" applyFont="1" applyBorder="1" applyAlignment="1">
      <alignment wrapText="1"/>
    </xf>
    <xf numFmtId="0" fontId="6" fillId="0" borderId="23" xfId="0" applyFont="1" applyBorder="1" applyAlignment="1">
      <alignment wrapText="1"/>
    </xf>
    <xf numFmtId="0" fontId="6" fillId="0" borderId="70" xfId="0" applyFont="1" applyFill="1" applyBorder="1" applyAlignment="1">
      <alignment wrapText="1"/>
    </xf>
    <xf numFmtId="0" fontId="6" fillId="0" borderId="71" xfId="0" applyFont="1" applyBorder="1" applyAlignment="1">
      <alignment wrapText="1"/>
    </xf>
    <xf numFmtId="0" fontId="6" fillId="0" borderId="81" xfId="0" applyFont="1" applyBorder="1" applyAlignment="1">
      <alignment wrapText="1"/>
    </xf>
    <xf numFmtId="0" fontId="11" fillId="0" borderId="33" xfId="0" applyFont="1" applyBorder="1" applyAlignment="1">
      <alignment wrapText="1"/>
    </xf>
    <xf numFmtId="0" fontId="6" fillId="0" borderId="34" xfId="0" applyFont="1" applyBorder="1" applyAlignment="1">
      <alignment wrapText="1"/>
    </xf>
    <xf numFmtId="0" fontId="6" fillId="0" borderId="62" xfId="0" applyFont="1" applyBorder="1" applyAlignment="1">
      <alignment wrapText="1"/>
    </xf>
    <xf numFmtId="49" fontId="15" fillId="33" borderId="45" xfId="0" applyNumberFormat="1" applyFont="1" applyFill="1" applyBorder="1" applyAlignment="1">
      <alignment horizontal="center" vertical="center" wrapText="1"/>
    </xf>
    <xf numFmtId="49" fontId="15" fillId="33" borderId="68" xfId="0" applyNumberFormat="1" applyFont="1" applyFill="1" applyBorder="1" applyAlignment="1">
      <alignment horizontal="center" vertical="center" wrapText="1"/>
    </xf>
    <xf numFmtId="49" fontId="15" fillId="33" borderId="35" xfId="0" applyNumberFormat="1" applyFont="1" applyFill="1" applyBorder="1" applyAlignment="1">
      <alignment horizontal="center" vertical="center" wrapText="1"/>
    </xf>
    <xf numFmtId="0" fontId="0" fillId="0" borderId="68" xfId="0" applyBorder="1" applyAlignment="1">
      <alignment/>
    </xf>
    <xf numFmtId="49" fontId="15" fillId="33" borderId="69" xfId="0" applyNumberFormat="1" applyFont="1" applyFill="1" applyBorder="1" applyAlignment="1">
      <alignment horizontal="center" vertical="center" wrapText="1"/>
    </xf>
    <xf numFmtId="0" fontId="20" fillId="35" borderId="45" xfId="0" applyFont="1" applyFill="1" applyBorder="1" applyAlignment="1">
      <alignment horizontal="center" wrapText="1"/>
    </xf>
    <xf numFmtId="0" fontId="20" fillId="35" borderId="68" xfId="0" applyFont="1" applyFill="1" applyBorder="1" applyAlignment="1">
      <alignment horizontal="center" wrapText="1"/>
    </xf>
    <xf numFmtId="0" fontId="20" fillId="35" borderId="35" xfId="0" applyFont="1" applyFill="1" applyBorder="1" applyAlignment="1">
      <alignment horizontal="center" wrapText="1"/>
    </xf>
    <xf numFmtId="0" fontId="17" fillId="36" borderId="45" xfId="0" applyFont="1" applyFill="1" applyBorder="1" applyAlignment="1">
      <alignment horizontal="center"/>
    </xf>
    <xf numFmtId="0" fontId="16" fillId="36" borderId="68" xfId="0" applyFont="1" applyFill="1" applyBorder="1" applyAlignment="1">
      <alignment horizontal="center"/>
    </xf>
    <xf numFmtId="0" fontId="16" fillId="36" borderId="35" xfId="0" applyFont="1" applyFill="1" applyBorder="1" applyAlignment="1">
      <alignment horizontal="center"/>
    </xf>
    <xf numFmtId="0" fontId="0" fillId="0" borderId="66" xfId="0" applyFont="1" applyBorder="1" applyAlignment="1">
      <alignment horizontal="center" vertical="center" wrapText="1"/>
    </xf>
    <xf numFmtId="0" fontId="0" fillId="0" borderId="31" xfId="0" applyFont="1" applyBorder="1" applyAlignment="1">
      <alignment horizontal="center" vertical="center" wrapText="1"/>
    </xf>
    <xf numFmtId="0" fontId="19" fillId="0" borderId="45" xfId="0" applyFont="1" applyBorder="1" applyAlignment="1">
      <alignment horizontal="center"/>
    </xf>
    <xf numFmtId="0" fontId="19" fillId="0" borderId="68" xfId="0" applyFont="1" applyBorder="1" applyAlignment="1">
      <alignment horizontal="center"/>
    </xf>
    <xf numFmtId="0" fontId="19" fillId="0" borderId="35" xfId="0" applyFont="1" applyBorder="1" applyAlignment="1">
      <alignment horizontal="center"/>
    </xf>
    <xf numFmtId="0" fontId="15" fillId="0" borderId="45" xfId="0" applyFont="1" applyFill="1" applyBorder="1" applyAlignment="1">
      <alignment horizontal="center"/>
    </xf>
    <xf numFmtId="0" fontId="15" fillId="0" borderId="68" xfId="0" applyFont="1" applyFill="1" applyBorder="1" applyAlignment="1">
      <alignment horizontal="center"/>
    </xf>
    <xf numFmtId="0" fontId="15" fillId="0" borderId="35" xfId="0" applyFont="1" applyFill="1" applyBorder="1" applyAlignment="1">
      <alignment horizontal="center"/>
    </xf>
    <xf numFmtId="0" fontId="3" fillId="33" borderId="54" xfId="0" applyFont="1" applyFill="1" applyBorder="1" applyAlignment="1">
      <alignment horizontal="center" vertical="center" wrapText="1"/>
    </xf>
    <xf numFmtId="0" fontId="0" fillId="33" borderId="4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47"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8" xfId="0"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64" fillId="0" borderId="54" xfId="0" applyFont="1" applyBorder="1" applyAlignment="1">
      <alignment vertical="center" wrapText="1"/>
    </xf>
    <xf numFmtId="0" fontId="64" fillId="0" borderId="17" xfId="0" applyFont="1" applyBorder="1" applyAlignment="1">
      <alignment vertical="center" wrapText="1"/>
    </xf>
    <xf numFmtId="0" fontId="65" fillId="0" borderId="47" xfId="0" applyFont="1" applyBorder="1" applyAlignment="1">
      <alignment vertical="center" wrapText="1"/>
    </xf>
    <xf numFmtId="0" fontId="65" fillId="0" borderId="18" xfId="0" applyFont="1" applyBorder="1" applyAlignment="1">
      <alignment vertical="center" wrapText="1"/>
    </xf>
    <xf numFmtId="3" fontId="65" fillId="0" borderId="45" xfId="0" applyNumberFormat="1" applyFont="1" applyBorder="1" applyAlignment="1">
      <alignment/>
    </xf>
    <xf numFmtId="3" fontId="65" fillId="0" borderId="68" xfId="0" applyNumberFormat="1" applyFont="1" applyBorder="1" applyAlignment="1">
      <alignment/>
    </xf>
    <xf numFmtId="3" fontId="65" fillId="0" borderId="35" xfId="0" applyNumberFormat="1" applyFont="1" applyBorder="1" applyAlignment="1">
      <alignment/>
    </xf>
    <xf numFmtId="49" fontId="3" fillId="36" borderId="45" xfId="0" applyNumberFormat="1" applyFont="1" applyFill="1" applyBorder="1" applyAlignment="1">
      <alignment horizontal="center"/>
    </xf>
    <xf numFmtId="49" fontId="3" fillId="36" borderId="68" xfId="0" applyNumberFormat="1" applyFont="1" applyFill="1" applyBorder="1" applyAlignment="1">
      <alignment horizontal="center"/>
    </xf>
    <xf numFmtId="49" fontId="3" fillId="36" borderId="35" xfId="0" applyNumberFormat="1" applyFont="1" applyFill="1" applyBorder="1" applyAlignment="1">
      <alignment horizontal="center"/>
    </xf>
    <xf numFmtId="3" fontId="3" fillId="36" borderId="10" xfId="0" applyNumberFormat="1" applyFont="1" applyFill="1" applyBorder="1" applyAlignment="1">
      <alignment horizontal="center" vertical="center" wrapText="1"/>
    </xf>
    <xf numFmtId="3" fontId="3" fillId="36" borderId="11" xfId="0" applyNumberFormat="1" applyFont="1" applyFill="1" applyBorder="1" applyAlignment="1">
      <alignment horizontal="center" vertical="center" wrapText="1"/>
    </xf>
    <xf numFmtId="0" fontId="47" fillId="0" borderId="47" xfId="0" applyFont="1" applyBorder="1" applyAlignment="1">
      <alignment horizontal="center" vertical="center" wrapText="1"/>
    </xf>
    <xf numFmtId="0" fontId="47" fillId="0" borderId="18" xfId="0" applyFont="1" applyBorder="1" applyAlignment="1">
      <alignment horizontal="center" vertical="center" wrapText="1"/>
    </xf>
    <xf numFmtId="0" fontId="3" fillId="36" borderId="10" xfId="0" applyNumberFormat="1" applyFont="1" applyFill="1" applyBorder="1" applyAlignment="1">
      <alignment horizontal="center" vertical="center" wrapText="1"/>
    </xf>
    <xf numFmtId="0" fontId="3" fillId="36" borderId="11" xfId="0" applyNumberFormat="1" applyFont="1" applyFill="1" applyBorder="1" applyAlignment="1">
      <alignment horizontal="center" vertical="center" wrapText="1"/>
    </xf>
    <xf numFmtId="3" fontId="3" fillId="36" borderId="66" xfId="0" applyNumberFormat="1" applyFont="1" applyFill="1" applyBorder="1" applyAlignment="1">
      <alignment horizontal="center" vertical="center" wrapText="1"/>
    </xf>
    <xf numFmtId="0" fontId="47" fillId="0" borderId="31" xfId="0" applyFont="1" applyBorder="1" applyAlignment="1">
      <alignment horizontal="center" vertical="center" wrapText="1"/>
    </xf>
    <xf numFmtId="0" fontId="64" fillId="35" borderId="45" xfId="0" applyFont="1" applyFill="1" applyBorder="1" applyAlignment="1">
      <alignment horizontal="center"/>
    </xf>
    <xf numFmtId="0" fontId="64" fillId="35" borderId="68" xfId="0" applyFont="1" applyFill="1" applyBorder="1" applyAlignment="1">
      <alignment horizontal="center"/>
    </xf>
    <xf numFmtId="0" fontId="64" fillId="35" borderId="35" xfId="0" applyFont="1" applyFill="1" applyBorder="1" applyAlignment="1">
      <alignment horizontal="center"/>
    </xf>
    <xf numFmtId="0" fontId="64" fillId="3" borderId="54" xfId="0" applyFont="1" applyFill="1" applyBorder="1" applyAlignment="1">
      <alignment vertical="center" wrapText="1"/>
    </xf>
    <xf numFmtId="0" fontId="64" fillId="3" borderId="17" xfId="0" applyFont="1" applyFill="1" applyBorder="1" applyAlignment="1">
      <alignment vertical="center" wrapText="1"/>
    </xf>
    <xf numFmtId="0" fontId="64" fillId="3" borderId="10" xfId="0" applyFont="1" applyFill="1" applyBorder="1" applyAlignment="1">
      <alignment vertical="center" wrapText="1"/>
    </xf>
    <xf numFmtId="0" fontId="64" fillId="3" borderId="11" xfId="0" applyFont="1" applyFill="1" applyBorder="1" applyAlignment="1">
      <alignment vertical="center" wrapText="1"/>
    </xf>
    <xf numFmtId="0" fontId="64" fillId="3" borderId="47" xfId="0" applyFont="1" applyFill="1" applyBorder="1" applyAlignment="1">
      <alignment vertical="center" wrapText="1"/>
    </xf>
    <xf numFmtId="0" fontId="64" fillId="3" borderId="18" xfId="0" applyFont="1" applyFill="1" applyBorder="1" applyAlignment="1">
      <alignment vertical="center" wrapText="1"/>
    </xf>
    <xf numFmtId="3" fontId="64" fillId="3" borderId="54" xfId="0" applyNumberFormat="1" applyFont="1" applyFill="1" applyBorder="1" applyAlignment="1">
      <alignment vertical="center" wrapText="1"/>
    </xf>
    <xf numFmtId="0" fontId="64" fillId="3" borderId="46" xfId="0" applyFont="1" applyFill="1" applyBorder="1" applyAlignment="1">
      <alignment vertical="center" wrapText="1"/>
    </xf>
    <xf numFmtId="0" fontId="64" fillId="3" borderId="0" xfId="0" applyFont="1" applyFill="1" applyBorder="1" applyAlignment="1">
      <alignment vertical="center" wrapText="1"/>
    </xf>
    <xf numFmtId="0" fontId="64" fillId="3" borderId="41" xfId="0" applyFont="1" applyFill="1" applyBorder="1" applyAlignment="1">
      <alignment vertical="center" wrapText="1"/>
    </xf>
    <xf numFmtId="3" fontId="64" fillId="3" borderId="61" xfId="0" applyNumberFormat="1" applyFont="1" applyFill="1" applyBorder="1" applyAlignment="1">
      <alignment wrapText="1"/>
    </xf>
    <xf numFmtId="3" fontId="64" fillId="3" borderId="28" xfId="0" applyNumberFormat="1" applyFont="1" applyFill="1" applyBorder="1" applyAlignment="1">
      <alignment wrapText="1"/>
    </xf>
    <xf numFmtId="3" fontId="69" fillId="40" borderId="68" xfId="0" applyNumberFormat="1" applyFont="1" applyFill="1" applyBorder="1" applyAlignment="1">
      <alignment/>
    </xf>
    <xf numFmtId="3" fontId="69" fillId="40" borderId="35" xfId="0" applyNumberFormat="1" applyFont="1" applyFill="1" applyBorder="1" applyAlignment="1">
      <alignment/>
    </xf>
    <xf numFmtId="3" fontId="64" fillId="3" borderId="47" xfId="0" applyNumberFormat="1" applyFont="1" applyFill="1" applyBorder="1" applyAlignment="1">
      <alignment wrapText="1"/>
    </xf>
    <xf numFmtId="3" fontId="64" fillId="3" borderId="18" xfId="0" applyNumberFormat="1" applyFont="1" applyFill="1" applyBorder="1" applyAlignment="1">
      <alignment wrapText="1"/>
    </xf>
    <xf numFmtId="0" fontId="14" fillId="0" borderId="0" xfId="0" applyFont="1" applyAlignment="1">
      <alignment horizontal="center" vertical="center" wrapText="1"/>
    </xf>
    <xf numFmtId="0" fontId="3" fillId="36" borderId="45" xfId="0" applyFont="1" applyFill="1" applyBorder="1" applyAlignment="1">
      <alignment horizontal="center" vertical="center" wrapText="1"/>
    </xf>
    <xf numFmtId="0" fontId="3" fillId="36" borderId="68" xfId="0" applyFont="1" applyFill="1" applyBorder="1" applyAlignment="1">
      <alignment horizontal="center" vertical="center" wrapText="1"/>
    </xf>
    <xf numFmtId="3" fontId="3" fillId="36" borderId="45" xfId="0" applyNumberFormat="1" applyFont="1" applyFill="1" applyBorder="1" applyAlignment="1">
      <alignment horizontal="center" vertical="center" wrapText="1"/>
    </xf>
    <xf numFmtId="3" fontId="3" fillId="36" borderId="68" xfId="0" applyNumberFormat="1" applyFont="1" applyFill="1" applyBorder="1" applyAlignment="1">
      <alignment horizontal="center" vertical="center" wrapText="1"/>
    </xf>
    <xf numFmtId="0" fontId="2" fillId="0" borderId="69" xfId="0" applyFont="1" applyBorder="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2" fillId="0" borderId="69" xfId="0" applyFont="1" applyBorder="1" applyAlignment="1">
      <alignment horizontal="center" vertical="center" wrapText="1"/>
    </xf>
    <xf numFmtId="0" fontId="2" fillId="0" borderId="66" xfId="0" applyFont="1" applyBorder="1" applyAlignment="1">
      <alignment vertical="center" wrapText="1"/>
    </xf>
    <xf numFmtId="0" fontId="2" fillId="0" borderId="31" xfId="0" applyFont="1" applyBorder="1" applyAlignment="1">
      <alignment vertical="center" wrapText="1"/>
    </xf>
    <xf numFmtId="0" fontId="1" fillId="0" borderId="4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69" xfId="0" applyFont="1" applyBorder="1" applyAlignment="1">
      <alignment horizontal="center" vertical="center"/>
    </xf>
    <xf numFmtId="0" fontId="3" fillId="0" borderId="31"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3" fontId="15" fillId="0" borderId="69" xfId="0" applyNumberFormat="1" applyFont="1" applyBorder="1" applyAlignment="1">
      <alignment vertical="center" wrapText="1"/>
    </xf>
    <xf numFmtId="3" fontId="15" fillId="7" borderId="45" xfId="0" applyNumberFormat="1" applyFont="1" applyFill="1" applyBorder="1" applyAlignment="1">
      <alignment horizontal="center" vertical="center" wrapText="1"/>
    </xf>
    <xf numFmtId="3" fontId="15" fillId="7" borderId="68" xfId="0" applyNumberFormat="1" applyFont="1" applyFill="1" applyBorder="1" applyAlignment="1">
      <alignment horizontal="center" vertical="center" wrapText="1"/>
    </xf>
    <xf numFmtId="3" fontId="15" fillId="7" borderId="35" xfId="0" applyNumberFormat="1" applyFont="1" applyFill="1" applyBorder="1" applyAlignment="1">
      <alignment horizontal="center" vertical="center" wrapText="1"/>
    </xf>
    <xf numFmtId="3" fontId="15" fillId="7" borderId="69" xfId="0" applyNumberFormat="1" applyFont="1" applyFill="1" applyBorder="1" applyAlignment="1">
      <alignment horizontal="center" vertical="center" wrapText="1"/>
    </xf>
    <xf numFmtId="3" fontId="15" fillId="7" borderId="31" xfId="0" applyNumberFormat="1" applyFont="1" applyFill="1" applyBorder="1" applyAlignment="1">
      <alignment horizontal="center" vertical="center" wrapText="1"/>
    </xf>
    <xf numFmtId="3" fontId="15" fillId="7" borderId="61" xfId="0" applyNumberFormat="1" applyFont="1" applyFill="1" applyBorder="1" applyAlignment="1">
      <alignment horizontal="center" vertical="center" wrapText="1"/>
    </xf>
    <xf numFmtId="3" fontId="15" fillId="7" borderId="28" xfId="0" applyNumberFormat="1" applyFont="1" applyFill="1" applyBorder="1" applyAlignment="1">
      <alignment horizontal="center" vertical="center" wrapText="1"/>
    </xf>
    <xf numFmtId="3" fontId="15" fillId="33" borderId="33" xfId="0" applyNumberFormat="1" applyFont="1" applyFill="1" applyBorder="1" applyAlignment="1">
      <alignment horizontal="center" vertical="center" wrapText="1"/>
    </xf>
    <xf numFmtId="3" fontId="15" fillId="33" borderId="58" xfId="0" applyNumberFormat="1" applyFont="1" applyFill="1" applyBorder="1" applyAlignment="1">
      <alignment horizontal="center" vertical="center" wrapText="1"/>
    </xf>
    <xf numFmtId="3" fontId="15" fillId="33" borderId="34" xfId="0" applyNumberFormat="1" applyFont="1" applyFill="1" applyBorder="1" applyAlignment="1">
      <alignment horizontal="center" vertical="center" wrapText="1"/>
    </xf>
    <xf numFmtId="3" fontId="15" fillId="33" borderId="62" xfId="0" applyNumberFormat="1" applyFont="1" applyFill="1" applyBorder="1" applyAlignment="1">
      <alignment horizontal="center" vertical="center" wrapText="1"/>
    </xf>
    <xf numFmtId="3" fontId="15" fillId="33" borderId="12" xfId="0" applyNumberFormat="1" applyFont="1" applyFill="1" applyBorder="1" applyAlignment="1">
      <alignment horizontal="center" vertical="center" wrapText="1"/>
    </xf>
    <xf numFmtId="3" fontId="15" fillId="33" borderId="53" xfId="0" applyNumberFormat="1" applyFont="1" applyFill="1" applyBorder="1" applyAlignment="1">
      <alignment horizontal="center" vertical="center" wrapText="1"/>
    </xf>
    <xf numFmtId="3" fontId="15" fillId="33" borderId="69" xfId="0" applyNumberFormat="1" applyFont="1" applyFill="1" applyBorder="1" applyAlignment="1">
      <alignment horizontal="center" vertical="center" wrapText="1"/>
    </xf>
    <xf numFmtId="3" fontId="15" fillId="33" borderId="61" xfId="0" applyNumberFormat="1" applyFont="1" applyFill="1" applyBorder="1" applyAlignment="1">
      <alignment horizontal="center" vertical="center" wrapText="1"/>
    </xf>
    <xf numFmtId="3" fontId="15" fillId="33" borderId="28" xfId="0" applyNumberFormat="1"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0" fillId="0" borderId="31" xfId="0" applyBorder="1" applyAlignment="1">
      <alignment wrapText="1"/>
    </xf>
    <xf numFmtId="3" fontId="15" fillId="33" borderId="31" xfId="0" applyNumberFormat="1" applyFont="1" applyFill="1" applyBorder="1" applyAlignment="1">
      <alignment horizontal="center" vertical="center" wrapText="1"/>
    </xf>
    <xf numFmtId="0" fontId="3" fillId="36" borderId="54" xfId="0" applyFont="1" applyFill="1" applyBorder="1" applyAlignment="1">
      <alignment horizontal="center" vertical="center" wrapText="1"/>
    </xf>
    <xf numFmtId="0" fontId="47" fillId="36" borderId="17" xfId="0" applyFont="1" applyFill="1" applyBorder="1" applyAlignment="1">
      <alignment vertical="center" wrapText="1"/>
    </xf>
    <xf numFmtId="0" fontId="5" fillId="36" borderId="10" xfId="0" applyFont="1" applyFill="1" applyBorder="1" applyAlignment="1">
      <alignment horizontal="center" vertical="center" wrapText="1"/>
    </xf>
    <xf numFmtId="0" fontId="47" fillId="36" borderId="11" xfId="0" applyFont="1" applyFill="1" applyBorder="1" applyAlignment="1">
      <alignment vertical="center" wrapText="1"/>
    </xf>
    <xf numFmtId="0" fontId="5" fillId="36" borderId="47" xfId="0" applyFont="1" applyFill="1" applyBorder="1" applyAlignment="1">
      <alignment horizontal="center" vertical="center" wrapText="1"/>
    </xf>
    <xf numFmtId="0" fontId="47" fillId="36" borderId="18" xfId="0" applyFont="1" applyFill="1" applyBorder="1" applyAlignment="1">
      <alignment vertical="center" wrapText="1"/>
    </xf>
    <xf numFmtId="3" fontId="15" fillId="33" borderId="45" xfId="0" applyNumberFormat="1" applyFont="1" applyFill="1" applyBorder="1" applyAlignment="1">
      <alignment horizontal="center" vertical="center" wrapText="1"/>
    </xf>
    <xf numFmtId="3" fontId="15" fillId="33" borderId="68" xfId="0" applyNumberFormat="1" applyFont="1" applyFill="1" applyBorder="1" applyAlignment="1">
      <alignment horizontal="center" vertical="center" wrapText="1"/>
    </xf>
    <xf numFmtId="3" fontId="15" fillId="33" borderId="35" xfId="0" applyNumberFormat="1" applyFont="1" applyFill="1" applyBorder="1" applyAlignment="1">
      <alignment horizontal="center" vertical="center" wrapText="1"/>
    </xf>
    <xf numFmtId="3" fontId="15" fillId="6" borderId="45" xfId="0" applyNumberFormat="1" applyFont="1" applyFill="1" applyBorder="1" applyAlignment="1">
      <alignment horizontal="center" vertical="center" wrapText="1"/>
    </xf>
    <xf numFmtId="3" fontId="15" fillId="6" borderId="68" xfId="0" applyNumberFormat="1" applyFont="1" applyFill="1" applyBorder="1" applyAlignment="1">
      <alignment horizontal="center" vertical="center" wrapText="1"/>
    </xf>
    <xf numFmtId="3" fontId="15" fillId="6" borderId="35" xfId="0" applyNumberFormat="1" applyFont="1" applyFill="1" applyBorder="1" applyAlignment="1">
      <alignment horizontal="center" vertical="center" wrapText="1"/>
    </xf>
    <xf numFmtId="0" fontId="2" fillId="0" borderId="48" xfId="0" applyFont="1" applyBorder="1" applyAlignment="1">
      <alignment horizontal="center" vertical="center"/>
    </xf>
    <xf numFmtId="0" fontId="2" fillId="0" borderId="84" xfId="0" applyFont="1" applyBorder="1" applyAlignment="1">
      <alignment horizontal="center" vertical="center"/>
    </xf>
    <xf numFmtId="0" fontId="45" fillId="0" borderId="54" xfId="0" applyFont="1" applyBorder="1" applyAlignment="1">
      <alignment horizontal="center" vertical="center" wrapText="1"/>
    </xf>
    <xf numFmtId="0" fontId="0" fillId="0" borderId="17" xfId="0" applyBorder="1" applyAlignment="1">
      <alignment horizontal="center" vertical="center" wrapText="1"/>
    </xf>
    <xf numFmtId="0" fontId="0" fillId="0" borderId="63" xfId="0" applyBorder="1" applyAlignment="1">
      <alignment horizontal="center" vertical="center" wrapText="1"/>
    </xf>
    <xf numFmtId="0" fontId="0" fillId="0" borderId="32" xfId="0" applyBorder="1" applyAlignment="1">
      <alignment horizontal="center" vertical="center" wrapText="1"/>
    </xf>
    <xf numFmtId="0" fontId="2" fillId="0" borderId="54" xfId="0" applyFont="1" applyBorder="1" applyAlignment="1">
      <alignment horizontal="center" vertical="center"/>
    </xf>
    <xf numFmtId="0" fontId="2" fillId="0" borderId="46" xfId="0" applyFont="1" applyBorder="1" applyAlignment="1">
      <alignment horizontal="center" vertical="center"/>
    </xf>
    <xf numFmtId="0" fontId="45" fillId="0" borderId="17" xfId="0" applyFont="1"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48" xfId="0" applyFont="1" applyBorder="1" applyAlignment="1">
      <alignment vertical="center"/>
    </xf>
    <xf numFmtId="0" fontId="0" fillId="0" borderId="84" xfId="0" applyFont="1" applyBorder="1" applyAlignment="1">
      <alignment vertical="center"/>
    </xf>
    <xf numFmtId="0" fontId="0" fillId="0" borderId="29" xfId="0" applyFont="1" applyBorder="1" applyAlignment="1">
      <alignment vertical="center"/>
    </xf>
    <xf numFmtId="0" fontId="2" fillId="0" borderId="84" xfId="0" applyFont="1" applyBorder="1" applyAlignment="1">
      <alignment horizontal="left" vertical="center"/>
    </xf>
    <xf numFmtId="0" fontId="2" fillId="0" borderId="29" xfId="0" applyFont="1" applyBorder="1" applyAlignment="1">
      <alignment horizontal="left" vertical="center"/>
    </xf>
    <xf numFmtId="0" fontId="2"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1" xfId="0" applyFont="1" applyBorder="1" applyAlignment="1">
      <alignment horizontal="center" vertical="center" wrapText="1"/>
    </xf>
    <xf numFmtId="0" fontId="13" fillId="0" borderId="45" xfId="0" applyFont="1" applyFill="1" applyBorder="1" applyAlignment="1">
      <alignment horizontal="center" vertical="center"/>
    </xf>
    <xf numFmtId="0" fontId="13" fillId="0" borderId="68" xfId="0" applyFont="1" applyFill="1" applyBorder="1" applyAlignment="1">
      <alignment horizontal="center" vertical="center"/>
    </xf>
    <xf numFmtId="0" fontId="45" fillId="0" borderId="46" xfId="0" applyFont="1" applyBorder="1" applyAlignment="1">
      <alignment horizontal="center" vertical="center" wrapText="1"/>
    </xf>
    <xf numFmtId="0" fontId="0" fillId="0" borderId="87" xfId="0" applyBorder="1" applyAlignment="1">
      <alignment horizontal="center" vertical="center" wrapText="1"/>
    </xf>
    <xf numFmtId="0" fontId="14" fillId="0" borderId="0" xfId="0" applyFont="1" applyAlignment="1">
      <alignment horizontal="center" vertical="center"/>
    </xf>
    <xf numFmtId="0" fontId="27" fillId="0" borderId="0" xfId="0" applyFont="1" applyAlignment="1">
      <alignment horizontal="center" vertical="center"/>
    </xf>
    <xf numFmtId="0" fontId="0" fillId="0" borderId="61" xfId="0" applyFont="1" applyBorder="1" applyAlignment="1">
      <alignment vertical="center"/>
    </xf>
    <xf numFmtId="0" fontId="0" fillId="0" borderId="65" xfId="0" applyFont="1" applyBorder="1" applyAlignment="1">
      <alignment vertical="center"/>
    </xf>
    <xf numFmtId="0" fontId="0" fillId="0" borderId="28" xfId="0" applyFont="1" applyBorder="1" applyAlignment="1">
      <alignment vertical="center"/>
    </xf>
    <xf numFmtId="0" fontId="0" fillId="0" borderId="48" xfId="0" applyFont="1" applyBorder="1" applyAlignment="1">
      <alignment horizontal="center" vertical="center"/>
    </xf>
    <xf numFmtId="0" fontId="0" fillId="0" borderId="84" xfId="0" applyFont="1" applyBorder="1" applyAlignment="1">
      <alignment horizontal="center" vertical="center"/>
    </xf>
    <xf numFmtId="0" fontId="0" fillId="0" borderId="29" xfId="0" applyFont="1" applyBorder="1" applyAlignment="1">
      <alignment horizontal="center" vertical="center"/>
    </xf>
    <xf numFmtId="0" fontId="2" fillId="0" borderId="61" xfId="0" applyFont="1" applyBorder="1" applyAlignment="1">
      <alignment vertical="center" wrapText="1"/>
    </xf>
    <xf numFmtId="0" fontId="0" fillId="0" borderId="65" xfId="0" applyBorder="1" applyAlignment="1">
      <alignment vertical="center" wrapText="1"/>
    </xf>
    <xf numFmtId="0" fontId="0" fillId="0" borderId="28" xfId="0" applyBorder="1" applyAlignment="1">
      <alignment vertical="center" wrapText="1"/>
    </xf>
    <xf numFmtId="0" fontId="13" fillId="0" borderId="68" xfId="0" applyFont="1" applyFill="1" applyBorder="1" applyAlignment="1">
      <alignment horizontal="center" vertical="center" wrapText="1"/>
    </xf>
    <xf numFmtId="0" fontId="2" fillId="0" borderId="48" xfId="0" applyFont="1" applyBorder="1" applyAlignment="1">
      <alignment vertical="center" wrapText="1"/>
    </xf>
    <xf numFmtId="0" fontId="0" fillId="0" borderId="84" xfId="0" applyBorder="1" applyAlignment="1">
      <alignment vertical="center" wrapText="1"/>
    </xf>
    <xf numFmtId="0" fontId="0" fillId="0" borderId="29" xfId="0" applyBorder="1" applyAlignment="1">
      <alignment vertical="center" wrapText="1"/>
    </xf>
    <xf numFmtId="0" fontId="2" fillId="0" borderId="48" xfId="0" applyFont="1" applyBorder="1" applyAlignment="1">
      <alignment vertical="center"/>
    </xf>
    <xf numFmtId="0" fontId="2" fillId="0" borderId="84" xfId="0" applyFont="1" applyBorder="1" applyAlignment="1">
      <alignment vertical="center"/>
    </xf>
    <xf numFmtId="0" fontId="2" fillId="0" borderId="29" xfId="0" applyFont="1" applyBorder="1" applyAlignment="1">
      <alignment vertical="center"/>
    </xf>
    <xf numFmtId="0" fontId="2" fillId="0" borderId="47" xfId="0" applyFont="1" applyBorder="1" applyAlignment="1">
      <alignment horizontal="center" vertical="center"/>
    </xf>
    <xf numFmtId="0" fontId="2" fillId="0" borderId="41" xfId="0" applyFont="1" applyBorder="1" applyAlignment="1">
      <alignment horizontal="center" vertical="center"/>
    </xf>
    <xf numFmtId="0" fontId="45" fillId="0" borderId="0" xfId="0" applyFont="1" applyAlignment="1">
      <alignment vertical="center"/>
    </xf>
    <xf numFmtId="0" fontId="0" fillId="0" borderId="0" xfId="0" applyFont="1" applyAlignment="1">
      <alignment vertical="center"/>
    </xf>
    <xf numFmtId="0" fontId="2" fillId="0" borderId="82" xfId="0" applyFont="1" applyBorder="1" applyAlignment="1">
      <alignment horizontal="left" vertical="center"/>
    </xf>
    <xf numFmtId="0" fontId="2" fillId="0" borderId="64" xfId="0" applyFont="1" applyBorder="1" applyAlignment="1">
      <alignment horizontal="left" vertical="center"/>
    </xf>
    <xf numFmtId="0" fontId="0" fillId="0" borderId="52" xfId="0" applyFont="1" applyBorder="1" applyAlignment="1">
      <alignment vertical="center"/>
    </xf>
    <xf numFmtId="0" fontId="0" fillId="0" borderId="82" xfId="0" applyFont="1" applyBorder="1" applyAlignment="1">
      <alignment vertical="center"/>
    </xf>
    <xf numFmtId="0" fontId="0" fillId="0" borderId="64" xfId="0" applyFont="1" applyBorder="1" applyAlignment="1">
      <alignment vertical="center"/>
    </xf>
    <xf numFmtId="0" fontId="45" fillId="0" borderId="61" xfId="0" applyFont="1" applyBorder="1" applyAlignment="1">
      <alignment horizontal="center" vertical="center"/>
    </xf>
    <xf numFmtId="0" fontId="45" fillId="0" borderId="65" xfId="0" applyFont="1" applyBorder="1" applyAlignment="1">
      <alignment horizontal="center" vertical="center"/>
    </xf>
    <xf numFmtId="0" fontId="5" fillId="0" borderId="74" xfId="50" applyFont="1" applyFill="1" applyBorder="1" applyAlignment="1">
      <alignment horizontal="center"/>
      <protection/>
    </xf>
    <xf numFmtId="0" fontId="5" fillId="0" borderId="84" xfId="50" applyFont="1" applyFill="1" applyBorder="1" applyAlignment="1">
      <alignment horizontal="center"/>
      <protection/>
    </xf>
    <xf numFmtId="0" fontId="5" fillId="0" borderId="57" xfId="50" applyFont="1" applyFill="1" applyBorder="1" applyAlignment="1">
      <alignment horizontal="center"/>
      <protection/>
    </xf>
    <xf numFmtId="0" fontId="2" fillId="0" borderId="26" xfId="50" applyFont="1" applyFill="1" applyBorder="1" applyAlignment="1">
      <alignment horizontal="center" wrapText="1"/>
      <protection/>
    </xf>
    <xf numFmtId="0" fontId="2" fillId="0" borderId="37" xfId="50" applyFont="1" applyFill="1" applyBorder="1" applyAlignment="1">
      <alignment horizontal="center" wrapText="1"/>
      <protection/>
    </xf>
    <xf numFmtId="0" fontId="5" fillId="0" borderId="87" xfId="50" applyFont="1" applyFill="1" applyBorder="1" applyAlignment="1">
      <alignment horizontal="left" vertical="center"/>
      <protection/>
    </xf>
    <xf numFmtId="0" fontId="2" fillId="0" borderId="26" xfId="50" applyFont="1" applyFill="1" applyBorder="1" applyAlignment="1">
      <alignment horizontal="center" vertical="center" wrapText="1"/>
      <protection/>
    </xf>
    <xf numFmtId="0" fontId="2" fillId="0" borderId="37" xfId="50" applyFont="1" applyFill="1" applyBorder="1" applyAlignment="1">
      <alignment horizontal="center"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_2007-2009-Tablolar"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5"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8"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9"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0"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1"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2"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3"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4"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5"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6"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7"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8"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9"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0"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1"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2"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3"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4"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5"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6"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7"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8"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9"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0"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1"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2"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3"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4"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5"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6"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7"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8"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9"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0"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1"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2"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3"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4"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5"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6"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7"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8"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9"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0"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1"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2"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3"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4"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5"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6"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7"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8"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9"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0"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1"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2"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3"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64"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5"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6"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7"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68"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9"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0"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1"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2"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3"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4"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5"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2724150"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78200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2724150"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78200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2724150"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78200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2724150"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78200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2724150"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78200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2724150"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78200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2724150"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78200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2724150"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78200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5457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utce\Desktop\2016%20YATIRIM%20B&#220;T&#199;E%20&#199;ALI&#350;MALAI(10.8.2015)AA\4-2016-2018%20YATIRIM%20TEKL&#304;FLER&#304;%20KALKINMA%20BAKANLI&#286;I%2027.07.2015\1-Y.T.&#220;%20%202016-2018%20B&#304;L&#304;MSEL%20ARA&#350;TIRMA%20PROJELER&#304;%20%20SEKT&#214;R%20TEKL&#304;F&#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6-2018 SEKTÖR TAVAN-KURUM TE"/>
      <sheetName val="2016 İKİS TABLOLARI"/>
      <sheetName val="YATIRIM TEKLİF TABLO KUR."/>
      <sheetName val="TABLO-1 DKH ÖZET TAVAN TEKİFİ"/>
      <sheetName val="TABLO-2 YAT.PRJ.LİS.TAVAN TEKLİ"/>
      <sheetName val="2016 YATIRIM İLAVE İHTİYAÇ "/>
      <sheetName val="2016 YATIRIM İLAVE İHTİYAÇ"/>
      <sheetName val="2016-2018 PROJE BAZ.YAT.TEKLİFİ"/>
      <sheetName val="2016-2018 YATIRIM TEKLİFİ EKO"/>
      <sheetName val="TABLO-1 DKH.KURUM TEK."/>
      <sheetName val="TABLO-2 YAT.PRJ.LİS.KURUM TEKLİ"/>
      <sheetName val="TABLO-4 YAT.PRJ.STR.PLN.-PER PR"/>
      <sheetName val="TABLO-5 YAT.ÖD.HARC.KURUM.TEK."/>
      <sheetName val="TABLO-7 PROJE İZLEME FORMU"/>
      <sheetName val="TABLO-13 DEFLATÖR"/>
      <sheetName val="Sayfa1"/>
    </sheetNames>
    <sheetDataSet>
      <sheetData sheetId="2">
        <row r="9">
          <cell r="C9" t="str">
            <v>Merkezi Araştırma Laboratuarı</v>
          </cell>
        </row>
        <row r="14">
          <cell r="C14">
            <v>34100</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43"/>
  <sheetViews>
    <sheetView zoomScale="85" zoomScaleNormal="85" zoomScalePageLayoutView="0" workbookViewId="0" topLeftCell="A60">
      <selection activeCell="D79" sqref="D79"/>
    </sheetView>
  </sheetViews>
  <sheetFormatPr defaultColWidth="9.140625" defaultRowHeight="12.75"/>
  <cols>
    <col min="1" max="1" width="5.28125" style="28" customWidth="1"/>
    <col min="2" max="2" width="42.421875" style="28" customWidth="1"/>
    <col min="3" max="3" width="33.28125" style="28" customWidth="1"/>
    <col min="4" max="4" width="66.140625" style="28" customWidth="1"/>
    <col min="5" max="5" width="11.28125" style="28" hidden="1" customWidth="1"/>
    <col min="6" max="16384" width="9.140625" style="28" customWidth="1"/>
  </cols>
  <sheetData>
    <row r="1" spans="1:4" s="27" customFormat="1" ht="18.75" customHeight="1">
      <c r="A1" s="737" t="s">
        <v>379</v>
      </c>
      <c r="B1" s="737"/>
      <c r="C1" s="737"/>
      <c r="D1" s="737"/>
    </row>
    <row r="4" ht="13.5" thickBot="1"/>
    <row r="5" spans="1:4" ht="15.75" thickBot="1">
      <c r="A5" s="262" t="s">
        <v>258</v>
      </c>
      <c r="B5" s="738" t="s">
        <v>259</v>
      </c>
      <c r="C5" s="739"/>
      <c r="D5" s="262" t="s">
        <v>260</v>
      </c>
    </row>
    <row r="6" spans="1:4" ht="15.75" thickBot="1">
      <c r="A6" s="721" t="s">
        <v>261</v>
      </c>
      <c r="B6" s="722"/>
      <c r="C6" s="722"/>
      <c r="D6" s="723"/>
    </row>
    <row r="7" spans="1:4" ht="13.5" thickBot="1">
      <c r="A7" s="44">
        <v>1</v>
      </c>
      <c r="B7" s="718" t="s">
        <v>262</v>
      </c>
      <c r="C7" s="719"/>
      <c r="D7" s="263" t="s">
        <v>402</v>
      </c>
    </row>
    <row r="8" spans="1:4" ht="13.5" thickBot="1">
      <c r="A8" s="715">
        <v>2</v>
      </c>
      <c r="B8" s="715" t="s">
        <v>263</v>
      </c>
      <c r="C8" s="264" t="s">
        <v>264</v>
      </c>
      <c r="D8" s="264" t="s">
        <v>265</v>
      </c>
    </row>
    <row r="9" spans="1:4" ht="12.75">
      <c r="A9" s="716"/>
      <c r="B9" s="716"/>
      <c r="C9" s="12" t="s">
        <v>266</v>
      </c>
      <c r="D9" s="12" t="s">
        <v>266</v>
      </c>
    </row>
    <row r="10" spans="1:4" ht="12.75">
      <c r="A10" s="716"/>
      <c r="B10" s="716"/>
      <c r="C10" s="13" t="s">
        <v>267</v>
      </c>
      <c r="D10" s="13"/>
    </row>
    <row r="11" spans="1:4" ht="12.75">
      <c r="A11" s="716"/>
      <c r="B11" s="716"/>
      <c r="C11" s="13" t="s">
        <v>268</v>
      </c>
      <c r="D11" s="13"/>
    </row>
    <row r="12" spans="1:4" ht="12.75">
      <c r="A12" s="716"/>
      <c r="B12" s="716"/>
      <c r="C12" s="13" t="s">
        <v>269</v>
      </c>
      <c r="D12" s="13"/>
    </row>
    <row r="13" spans="1:4" ht="12.75">
      <c r="A13" s="716"/>
      <c r="B13" s="716"/>
      <c r="C13" s="13" t="s">
        <v>270</v>
      </c>
      <c r="D13" s="13"/>
    </row>
    <row r="14" spans="1:4" ht="13.5" thickBot="1">
      <c r="A14" s="717"/>
      <c r="B14" s="717"/>
      <c r="C14" s="14" t="s">
        <v>271</v>
      </c>
      <c r="D14" s="14"/>
    </row>
    <row r="15" spans="1:4" ht="13.5" thickBot="1">
      <c r="A15" s="44">
        <v>3</v>
      </c>
      <c r="B15" s="718" t="s">
        <v>272</v>
      </c>
      <c r="C15" s="719"/>
      <c r="D15" s="43" t="s">
        <v>273</v>
      </c>
    </row>
    <row r="16" spans="1:4" ht="13.5" thickBot="1">
      <c r="A16" s="44">
        <v>4</v>
      </c>
      <c r="B16" s="718" t="s">
        <v>274</v>
      </c>
      <c r="C16" s="719"/>
      <c r="D16" s="43" t="s">
        <v>22</v>
      </c>
    </row>
    <row r="17" spans="1:4" ht="13.5" thickBot="1">
      <c r="A17" s="715">
        <v>5</v>
      </c>
      <c r="B17" s="715" t="s">
        <v>275</v>
      </c>
      <c r="C17" s="264" t="s">
        <v>264</v>
      </c>
      <c r="D17" s="264" t="s">
        <v>264</v>
      </c>
    </row>
    <row r="18" spans="1:4" ht="12.75">
      <c r="A18" s="716"/>
      <c r="B18" s="716"/>
      <c r="C18" s="12" t="s">
        <v>276</v>
      </c>
      <c r="D18" s="12" t="s">
        <v>276</v>
      </c>
    </row>
    <row r="19" spans="1:4" ht="13.5" thickBot="1">
      <c r="A19" s="717"/>
      <c r="B19" s="717"/>
      <c r="C19" s="14" t="s">
        <v>2</v>
      </c>
      <c r="D19" s="14"/>
    </row>
    <row r="20" spans="1:4" ht="15.75" thickBot="1">
      <c r="A20" s="44">
        <v>6</v>
      </c>
      <c r="B20" s="718" t="s">
        <v>277</v>
      </c>
      <c r="C20" s="719"/>
      <c r="D20" s="278" t="s">
        <v>134</v>
      </c>
    </row>
    <row r="21" spans="1:4" ht="12.75">
      <c r="A21" s="715">
        <v>7</v>
      </c>
      <c r="B21" s="715" t="s">
        <v>278</v>
      </c>
      <c r="C21" s="265" t="s">
        <v>264</v>
      </c>
      <c r="D21" s="265" t="s">
        <v>265</v>
      </c>
    </row>
    <row r="22" spans="1:4" ht="13.5" thickBot="1">
      <c r="A22" s="716"/>
      <c r="B22" s="716"/>
      <c r="C22" s="266" t="s">
        <v>279</v>
      </c>
      <c r="D22" s="266" t="s">
        <v>279</v>
      </c>
    </row>
    <row r="23" spans="1:4" ht="12.75">
      <c r="A23" s="716"/>
      <c r="B23" s="716"/>
      <c r="C23" s="11" t="s">
        <v>280</v>
      </c>
      <c r="D23" s="11" t="s">
        <v>280</v>
      </c>
    </row>
    <row r="24" spans="1:4" ht="12.75">
      <c r="A24" s="716"/>
      <c r="B24" s="716"/>
      <c r="C24" s="13" t="s">
        <v>281</v>
      </c>
      <c r="D24" s="13" t="s">
        <v>281</v>
      </c>
    </row>
    <row r="25" spans="1:4" ht="12.75">
      <c r="A25" s="716"/>
      <c r="B25" s="716"/>
      <c r="C25" s="13" t="s">
        <v>282</v>
      </c>
      <c r="D25" s="13"/>
    </row>
    <row r="26" spans="1:4" ht="13.5" thickBot="1">
      <c r="A26" s="717"/>
      <c r="B26" s="717"/>
      <c r="C26" s="14" t="s">
        <v>283</v>
      </c>
      <c r="D26" s="14"/>
    </row>
    <row r="27" spans="1:4" ht="12.75">
      <c r="A27" s="715">
        <v>8</v>
      </c>
      <c r="B27" s="715" t="s">
        <v>284</v>
      </c>
      <c r="C27" s="267" t="s">
        <v>264</v>
      </c>
      <c r="D27" s="267" t="s">
        <v>265</v>
      </c>
    </row>
    <row r="28" spans="1:4" ht="13.5" thickBot="1">
      <c r="A28" s="716"/>
      <c r="B28" s="716"/>
      <c r="C28" s="268" t="s">
        <v>279</v>
      </c>
      <c r="D28" s="268" t="s">
        <v>279</v>
      </c>
    </row>
    <row r="29" spans="1:4" ht="12.75">
      <c r="A29" s="716"/>
      <c r="B29" s="716"/>
      <c r="C29" s="272" t="s">
        <v>285</v>
      </c>
      <c r="D29" s="11" t="s">
        <v>369</v>
      </c>
    </row>
    <row r="30" spans="1:4" ht="12.75">
      <c r="A30" s="716"/>
      <c r="B30" s="716"/>
      <c r="C30" s="273" t="s">
        <v>286</v>
      </c>
      <c r="D30" s="13" t="s">
        <v>286</v>
      </c>
    </row>
    <row r="31" spans="1:4" ht="12.75">
      <c r="A31" s="716"/>
      <c r="B31" s="716"/>
      <c r="C31" s="273" t="s">
        <v>287</v>
      </c>
      <c r="D31" s="13"/>
    </row>
    <row r="32" spans="1:4" ht="12.75">
      <c r="A32" s="716"/>
      <c r="B32" s="716"/>
      <c r="C32" s="273" t="s">
        <v>288</v>
      </c>
      <c r="D32" s="13" t="s">
        <v>370</v>
      </c>
    </row>
    <row r="33" spans="1:4" ht="12.75">
      <c r="A33" s="716"/>
      <c r="B33" s="716"/>
      <c r="C33" s="273" t="s">
        <v>289</v>
      </c>
      <c r="D33" s="13" t="s">
        <v>289</v>
      </c>
    </row>
    <row r="34" spans="1:4" ht="12.75">
      <c r="A34" s="716"/>
      <c r="B34" s="716"/>
      <c r="C34" s="13" t="s">
        <v>290</v>
      </c>
      <c r="D34" s="13"/>
    </row>
    <row r="35" spans="1:4" ht="12.75">
      <c r="A35" s="716"/>
      <c r="B35" s="716"/>
      <c r="C35" s="13" t="s">
        <v>291</v>
      </c>
      <c r="D35" s="13" t="s">
        <v>291</v>
      </c>
    </row>
    <row r="36" spans="1:4" ht="12.75">
      <c r="A36" s="716"/>
      <c r="B36" s="716"/>
      <c r="C36" s="13" t="s">
        <v>292</v>
      </c>
      <c r="D36" s="13" t="s">
        <v>292</v>
      </c>
    </row>
    <row r="37" spans="1:4" ht="12.75">
      <c r="A37" s="716"/>
      <c r="B37" s="716"/>
      <c r="C37" s="13" t="s">
        <v>293</v>
      </c>
      <c r="D37" s="13" t="s">
        <v>293</v>
      </c>
    </row>
    <row r="38" spans="1:4" ht="13.5" thickBot="1">
      <c r="A38" s="717"/>
      <c r="B38" s="717"/>
      <c r="C38" s="14" t="s">
        <v>294</v>
      </c>
      <c r="D38" s="14"/>
    </row>
    <row r="39" spans="1:4" ht="13.5" thickBot="1">
      <c r="A39" s="715">
        <v>9</v>
      </c>
      <c r="B39" s="715" t="s">
        <v>295</v>
      </c>
      <c r="C39" s="264" t="s">
        <v>264</v>
      </c>
      <c r="D39" s="264" t="s">
        <v>265</v>
      </c>
    </row>
    <row r="40" spans="1:4" ht="12.75">
      <c r="A40" s="716"/>
      <c r="B40" s="716"/>
      <c r="C40" s="11" t="s">
        <v>288</v>
      </c>
      <c r="D40" s="11"/>
    </row>
    <row r="41" spans="1:4" ht="12.75">
      <c r="A41" s="716"/>
      <c r="B41" s="716"/>
      <c r="C41" s="13" t="s">
        <v>296</v>
      </c>
      <c r="D41" s="13" t="s">
        <v>296</v>
      </c>
    </row>
    <row r="42" spans="1:4" ht="12.75">
      <c r="A42" s="716"/>
      <c r="B42" s="716"/>
      <c r="C42" s="13" t="s">
        <v>297</v>
      </c>
      <c r="D42" s="13"/>
    </row>
    <row r="43" spans="1:4" ht="13.5" thickBot="1">
      <c r="A43" s="717"/>
      <c r="B43" s="717"/>
      <c r="C43" s="14" t="s">
        <v>298</v>
      </c>
      <c r="D43" s="14"/>
    </row>
    <row r="44" spans="1:4" ht="13.5" thickBot="1">
      <c r="A44" s="44">
        <v>10</v>
      </c>
      <c r="B44" s="718" t="s">
        <v>299</v>
      </c>
      <c r="C44" s="724"/>
      <c r="D44" s="43"/>
    </row>
    <row r="45" spans="1:4" ht="15.75" thickBot="1">
      <c r="A45" s="721" t="s">
        <v>300</v>
      </c>
      <c r="B45" s="722"/>
      <c r="C45" s="722"/>
      <c r="D45" s="723"/>
    </row>
    <row r="46" spans="1:4" ht="12.75">
      <c r="A46" s="740">
        <v>11</v>
      </c>
      <c r="B46" s="728" t="s">
        <v>301</v>
      </c>
      <c r="C46" s="728"/>
      <c r="D46" s="731" t="s">
        <v>403</v>
      </c>
    </row>
    <row r="47" spans="1:4" ht="12.75">
      <c r="A47" s="741"/>
      <c r="B47" s="729"/>
      <c r="C47" s="729"/>
      <c r="D47" s="732"/>
    </row>
    <row r="48" spans="1:4" ht="12.75">
      <c r="A48" s="741"/>
      <c r="B48" s="729"/>
      <c r="C48" s="729"/>
      <c r="D48" s="732"/>
    </row>
    <row r="49" spans="1:4" ht="12.75">
      <c r="A49" s="741"/>
      <c r="B49" s="729"/>
      <c r="C49" s="729"/>
      <c r="D49" s="732"/>
    </row>
    <row r="50" spans="1:4" ht="240" customHeight="1" thickBot="1">
      <c r="A50" s="742"/>
      <c r="B50" s="730"/>
      <c r="C50" s="730"/>
      <c r="D50" s="733"/>
    </row>
    <row r="51" spans="1:4" ht="13.5" thickBot="1">
      <c r="A51" s="715">
        <v>12</v>
      </c>
      <c r="B51" s="715" t="s">
        <v>302</v>
      </c>
      <c r="C51" s="269" t="s">
        <v>264</v>
      </c>
      <c r="D51" s="270" t="s">
        <v>265</v>
      </c>
    </row>
    <row r="52" spans="1:4" ht="12.75">
      <c r="A52" s="716"/>
      <c r="B52" s="716"/>
      <c r="C52" s="11" t="s">
        <v>303</v>
      </c>
      <c r="D52" s="274"/>
    </row>
    <row r="53" spans="1:4" ht="12.75">
      <c r="A53" s="716"/>
      <c r="B53" s="716"/>
      <c r="C53" s="13" t="s">
        <v>304</v>
      </c>
      <c r="D53" s="13" t="s">
        <v>304</v>
      </c>
    </row>
    <row r="54" spans="1:4" ht="13.5" thickBot="1">
      <c r="A54" s="717"/>
      <c r="B54" s="717"/>
      <c r="C54" s="14" t="s">
        <v>305</v>
      </c>
      <c r="D54" s="14"/>
    </row>
    <row r="55" spans="1:4" ht="13.5" thickBot="1">
      <c r="A55" s="715">
        <v>13</v>
      </c>
      <c r="B55" s="715" t="s">
        <v>306</v>
      </c>
      <c r="C55" s="269" t="s">
        <v>264</v>
      </c>
      <c r="D55" s="270" t="s">
        <v>265</v>
      </c>
    </row>
    <row r="56" spans="1:4" ht="12.75">
      <c r="A56" s="716"/>
      <c r="B56" s="716"/>
      <c r="C56" s="11" t="s">
        <v>307</v>
      </c>
      <c r="D56" s="11"/>
    </row>
    <row r="57" spans="1:4" ht="12.75">
      <c r="A57" s="716"/>
      <c r="B57" s="716"/>
      <c r="C57" s="13" t="s">
        <v>308</v>
      </c>
      <c r="D57" s="13"/>
    </row>
    <row r="58" spans="1:4" ht="12.75">
      <c r="A58" s="716"/>
      <c r="B58" s="716"/>
      <c r="C58" s="13" t="s">
        <v>309</v>
      </c>
      <c r="D58" s="13"/>
    </row>
    <row r="59" spans="1:4" ht="12.75">
      <c r="A59" s="716"/>
      <c r="B59" s="716"/>
      <c r="C59" s="13" t="s">
        <v>310</v>
      </c>
      <c r="D59" s="13"/>
    </row>
    <row r="60" spans="1:4" ht="12.75">
      <c r="A60" s="716"/>
      <c r="B60" s="716"/>
      <c r="C60" s="13" t="s">
        <v>311</v>
      </c>
      <c r="D60" s="13" t="s">
        <v>311</v>
      </c>
    </row>
    <row r="61" spans="1:4" ht="12.75">
      <c r="A61" s="716"/>
      <c r="B61" s="716"/>
      <c r="C61" s="13" t="s">
        <v>312</v>
      </c>
      <c r="D61" s="13"/>
    </row>
    <row r="62" spans="1:4" ht="13.5" thickBot="1">
      <c r="A62" s="717"/>
      <c r="B62" s="717"/>
      <c r="C62" s="14" t="s">
        <v>313</v>
      </c>
      <c r="D62" s="13"/>
    </row>
    <row r="63" spans="1:4" ht="15.75" thickBot="1">
      <c r="A63" s="44">
        <v>14</v>
      </c>
      <c r="B63" s="718" t="s">
        <v>314</v>
      </c>
      <c r="C63" s="719"/>
      <c r="D63" s="276" t="s">
        <v>371</v>
      </c>
    </row>
    <row r="64" spans="1:4" ht="15.75" thickBot="1">
      <c r="A64" s="44">
        <v>15</v>
      </c>
      <c r="B64" s="718" t="s">
        <v>315</v>
      </c>
      <c r="C64" s="719"/>
      <c r="D64" s="277">
        <v>40544</v>
      </c>
    </row>
    <row r="65" spans="1:4" ht="15.75" thickBot="1">
      <c r="A65" s="44">
        <v>16</v>
      </c>
      <c r="B65" s="718" t="s">
        <v>316</v>
      </c>
      <c r="C65" s="719"/>
      <c r="D65" s="277">
        <v>43465</v>
      </c>
    </row>
    <row r="66" spans="1:4" ht="15.75" thickBot="1">
      <c r="A66" s="721" t="s">
        <v>317</v>
      </c>
      <c r="B66" s="722"/>
      <c r="C66" s="722"/>
      <c r="D66" s="723"/>
    </row>
    <row r="67" spans="1:4" ht="15" thickBot="1">
      <c r="A67" s="44">
        <v>17</v>
      </c>
      <c r="B67" s="718" t="s">
        <v>318</v>
      </c>
      <c r="C67" s="719"/>
      <c r="D67" s="424">
        <f>'[1]YATIRIM TEKLİF TABLO KUR.'!C14</f>
        <v>34100</v>
      </c>
    </row>
    <row r="68" spans="1:4" ht="15" thickBot="1">
      <c r="A68" s="44">
        <v>18</v>
      </c>
      <c r="B68" s="718" t="s">
        <v>319</v>
      </c>
      <c r="C68" s="719"/>
      <c r="D68" s="424">
        <f>'[1]YATIRIM TEKLİF TABLO KUR.'!C14</f>
        <v>34100</v>
      </c>
    </row>
    <row r="69" spans="1:4" ht="15" thickBot="1">
      <c r="A69" s="44">
        <v>19</v>
      </c>
      <c r="B69" s="718" t="s">
        <v>320</v>
      </c>
      <c r="C69" s="719"/>
      <c r="D69" s="275">
        <v>0</v>
      </c>
    </row>
    <row r="70" spans="1:4" ht="15" thickBot="1">
      <c r="A70" s="44">
        <v>20</v>
      </c>
      <c r="B70" s="718" t="s">
        <v>321</v>
      </c>
      <c r="C70" s="719"/>
      <c r="D70" s="275">
        <v>0</v>
      </c>
    </row>
    <row r="71" spans="1:4" ht="15" thickBot="1">
      <c r="A71" s="44">
        <v>21</v>
      </c>
      <c r="B71" s="718" t="s">
        <v>322</v>
      </c>
      <c r="C71" s="719"/>
      <c r="D71" s="275">
        <v>0</v>
      </c>
    </row>
    <row r="72" spans="1:4" ht="15" thickBot="1">
      <c r="A72" s="44">
        <v>22</v>
      </c>
      <c r="B72" s="718" t="s">
        <v>323</v>
      </c>
      <c r="C72" s="719"/>
      <c r="D72" s="275">
        <v>0</v>
      </c>
    </row>
    <row r="73" spans="1:4" ht="15" thickBot="1">
      <c r="A73" s="44">
        <v>23</v>
      </c>
      <c r="B73" s="718" t="s">
        <v>324</v>
      </c>
      <c r="C73" s="719"/>
      <c r="D73" s="275"/>
    </row>
    <row r="74" spans="1:4" ht="15" thickBot="1">
      <c r="A74" s="44">
        <v>24</v>
      </c>
      <c r="B74" s="718" t="s">
        <v>325</v>
      </c>
      <c r="C74" s="719"/>
      <c r="D74" s="424">
        <v>4600</v>
      </c>
    </row>
    <row r="75" spans="1:4" ht="15" thickBot="1">
      <c r="A75" s="44">
        <v>25</v>
      </c>
      <c r="B75" s="718" t="s">
        <v>326</v>
      </c>
      <c r="C75" s="719"/>
      <c r="D75" s="424">
        <v>6400</v>
      </c>
    </row>
    <row r="76" spans="1:4" ht="15" thickBot="1">
      <c r="A76" s="44">
        <v>26</v>
      </c>
      <c r="B76" s="718" t="s">
        <v>404</v>
      </c>
      <c r="C76" s="719"/>
      <c r="D76" s="424">
        <v>5100</v>
      </c>
    </row>
    <row r="77" spans="1:4" ht="36" customHeight="1" thickBot="1">
      <c r="A77" s="44">
        <v>27</v>
      </c>
      <c r="B77" s="718" t="s">
        <v>327</v>
      </c>
      <c r="C77" s="719"/>
      <c r="D77" s="425" t="s">
        <v>372</v>
      </c>
    </row>
    <row r="78" spans="1:4" ht="72.75" thickBot="1">
      <c r="A78" s="44">
        <v>28</v>
      </c>
      <c r="B78" s="718" t="s">
        <v>328</v>
      </c>
      <c r="C78" s="719"/>
      <c r="D78" s="426" t="s">
        <v>405</v>
      </c>
    </row>
    <row r="79" spans="1:4" ht="142.5" customHeight="1" thickBot="1">
      <c r="A79" s="44">
        <v>29</v>
      </c>
      <c r="B79" s="718" t="s">
        <v>329</v>
      </c>
      <c r="C79" s="719"/>
      <c r="D79" s="427" t="s">
        <v>406</v>
      </c>
    </row>
    <row r="80" spans="1:4" ht="87.75" thickBot="1">
      <c r="A80" s="44">
        <v>30</v>
      </c>
      <c r="B80" s="718" t="s">
        <v>330</v>
      </c>
      <c r="C80" s="719"/>
      <c r="D80" s="427" t="s">
        <v>407</v>
      </c>
    </row>
    <row r="81" spans="1:4" ht="15.75" thickBot="1">
      <c r="A81" s="721"/>
      <c r="B81" s="722"/>
      <c r="C81" s="722"/>
      <c r="D81" s="723"/>
    </row>
    <row r="82" spans="1:4" ht="13.5" thickBot="1">
      <c r="A82" s="715">
        <v>31</v>
      </c>
      <c r="B82" s="715" t="s">
        <v>331</v>
      </c>
      <c r="C82" s="264" t="s">
        <v>264</v>
      </c>
      <c r="D82" s="264" t="s">
        <v>265</v>
      </c>
    </row>
    <row r="83" spans="1:4" ht="12.75">
      <c r="A83" s="716"/>
      <c r="B83" s="716"/>
      <c r="C83" s="11" t="s">
        <v>332</v>
      </c>
      <c r="D83" s="11"/>
    </row>
    <row r="84" spans="1:4" ht="12.75">
      <c r="A84" s="716"/>
      <c r="B84" s="716"/>
      <c r="C84" s="13" t="s">
        <v>333</v>
      </c>
      <c r="D84" s="13"/>
    </row>
    <row r="85" spans="1:4" ht="12.75">
      <c r="A85" s="716"/>
      <c r="B85" s="716"/>
      <c r="C85" s="13" t="s">
        <v>334</v>
      </c>
      <c r="D85" s="13" t="s">
        <v>334</v>
      </c>
    </row>
    <row r="86" spans="1:4" ht="12.75">
      <c r="A86" s="716"/>
      <c r="B86" s="716"/>
      <c r="C86" s="13" t="s">
        <v>335</v>
      </c>
      <c r="D86" s="13"/>
    </row>
    <row r="87" spans="1:4" ht="13.5" thickBot="1">
      <c r="A87" s="717"/>
      <c r="B87" s="717"/>
      <c r="C87" s="14" t="s">
        <v>336</v>
      </c>
      <c r="D87" s="14"/>
    </row>
    <row r="88" spans="1:4" ht="13.5" thickBot="1">
      <c r="A88" s="715">
        <v>32</v>
      </c>
      <c r="B88" s="715" t="s">
        <v>337</v>
      </c>
      <c r="C88" s="264" t="s">
        <v>264</v>
      </c>
      <c r="D88" s="264" t="s">
        <v>265</v>
      </c>
    </row>
    <row r="89" spans="1:4" ht="12.75">
      <c r="A89" s="716"/>
      <c r="B89" s="716"/>
      <c r="C89" s="11" t="s">
        <v>338</v>
      </c>
      <c r="D89" s="11" t="s">
        <v>338</v>
      </c>
    </row>
    <row r="90" spans="1:4" ht="12.75">
      <c r="A90" s="716"/>
      <c r="B90" s="716"/>
      <c r="C90" s="13" t="s">
        <v>339</v>
      </c>
      <c r="D90" s="13" t="s">
        <v>339</v>
      </c>
    </row>
    <row r="91" spans="1:4" ht="12.75">
      <c r="A91" s="716"/>
      <c r="B91" s="716"/>
      <c r="C91" s="13" t="s">
        <v>340</v>
      </c>
      <c r="D91" s="13" t="s">
        <v>340</v>
      </c>
    </row>
    <row r="92" spans="1:4" ht="12.75">
      <c r="A92" s="716"/>
      <c r="B92" s="716"/>
      <c r="C92" s="13" t="s">
        <v>341</v>
      </c>
      <c r="D92" s="13"/>
    </row>
    <row r="93" spans="1:4" ht="12.75">
      <c r="A93" s="716"/>
      <c r="B93" s="716"/>
      <c r="C93" s="13" t="s">
        <v>342</v>
      </c>
      <c r="D93" s="13" t="s">
        <v>342</v>
      </c>
    </row>
    <row r="94" spans="1:4" ht="12.75">
      <c r="A94" s="716"/>
      <c r="B94" s="716"/>
      <c r="C94" s="13" t="s">
        <v>343</v>
      </c>
      <c r="D94" s="13"/>
    </row>
    <row r="95" spans="1:4" ht="12.75">
      <c r="A95" s="716"/>
      <c r="B95" s="716"/>
      <c r="C95" s="13" t="s">
        <v>344</v>
      </c>
      <c r="D95" s="13"/>
    </row>
    <row r="96" spans="1:4" ht="12.75">
      <c r="A96" s="716"/>
      <c r="B96" s="716"/>
      <c r="C96" s="13" t="s">
        <v>345</v>
      </c>
      <c r="D96" s="13"/>
    </row>
    <row r="97" spans="1:4" ht="12.75">
      <c r="A97" s="716"/>
      <c r="B97" s="716"/>
      <c r="C97" s="13" t="s">
        <v>346</v>
      </c>
      <c r="D97" s="13" t="s">
        <v>346</v>
      </c>
    </row>
    <row r="98" spans="1:4" ht="12.75">
      <c r="A98" s="716"/>
      <c r="B98" s="716"/>
      <c r="C98" s="13" t="s">
        <v>347</v>
      </c>
      <c r="D98" s="13"/>
    </row>
    <row r="99" spans="1:4" ht="12.75">
      <c r="A99" s="716"/>
      <c r="B99" s="716"/>
      <c r="C99" s="13" t="s">
        <v>348</v>
      </c>
      <c r="D99" s="13"/>
    </row>
    <row r="100" spans="1:4" ht="13.5" thickBot="1">
      <c r="A100" s="717"/>
      <c r="B100" s="717"/>
      <c r="C100" s="14" t="s">
        <v>349</v>
      </c>
      <c r="D100" s="14"/>
    </row>
    <row r="101" spans="1:4" ht="13.5" thickBot="1">
      <c r="A101" s="715">
        <v>33</v>
      </c>
      <c r="B101" s="715" t="s">
        <v>350</v>
      </c>
      <c r="C101" s="269" t="s">
        <v>264</v>
      </c>
      <c r="D101" s="269" t="s">
        <v>265</v>
      </c>
    </row>
    <row r="102" spans="1:4" ht="12.75">
      <c r="A102" s="716"/>
      <c r="B102" s="716"/>
      <c r="C102" s="11" t="s">
        <v>351</v>
      </c>
      <c r="D102" s="11" t="s">
        <v>351</v>
      </c>
    </row>
    <row r="103" spans="1:4" ht="12.75">
      <c r="A103" s="716"/>
      <c r="B103" s="716"/>
      <c r="C103" s="13" t="s">
        <v>352</v>
      </c>
      <c r="D103" s="13" t="s">
        <v>352</v>
      </c>
    </row>
    <row r="104" spans="1:4" ht="12.75">
      <c r="A104" s="716"/>
      <c r="B104" s="716"/>
      <c r="C104" s="13" t="s">
        <v>353</v>
      </c>
      <c r="D104" s="13" t="s">
        <v>353</v>
      </c>
    </row>
    <row r="105" spans="1:4" ht="12.75">
      <c r="A105" s="716"/>
      <c r="B105" s="716"/>
      <c r="C105" s="13" t="s">
        <v>354</v>
      </c>
      <c r="D105" s="13"/>
    </row>
    <row r="106" spans="1:4" ht="12.75">
      <c r="A106" s="716"/>
      <c r="B106" s="716"/>
      <c r="C106" s="13" t="s">
        <v>355</v>
      </c>
      <c r="D106" s="13" t="s">
        <v>355</v>
      </c>
    </row>
    <row r="107" spans="1:4" ht="12.75">
      <c r="A107" s="716"/>
      <c r="B107" s="716"/>
      <c r="C107" s="13" t="s">
        <v>356</v>
      </c>
      <c r="D107" s="13" t="s">
        <v>356</v>
      </c>
    </row>
    <row r="108" spans="1:4" ht="12.75">
      <c r="A108" s="716"/>
      <c r="B108" s="716"/>
      <c r="C108" s="13" t="s">
        <v>357</v>
      </c>
      <c r="D108" s="13" t="s">
        <v>357</v>
      </c>
    </row>
    <row r="109" spans="1:4" ht="12.75">
      <c r="A109" s="716"/>
      <c r="B109" s="716"/>
      <c r="C109" s="13" t="s">
        <v>358</v>
      </c>
      <c r="D109" s="13" t="s">
        <v>358</v>
      </c>
    </row>
    <row r="110" spans="1:4" ht="12.75">
      <c r="A110" s="716"/>
      <c r="B110" s="716"/>
      <c r="C110" s="13" t="s">
        <v>359</v>
      </c>
      <c r="D110" s="13"/>
    </row>
    <row r="111" spans="1:4" ht="12.75">
      <c r="A111" s="716"/>
      <c r="B111" s="716"/>
      <c r="C111" s="13" t="s">
        <v>360</v>
      </c>
      <c r="D111" s="13"/>
    </row>
    <row r="112" spans="1:4" ht="12.75">
      <c r="A112" s="716"/>
      <c r="B112" s="716"/>
      <c r="C112" s="13" t="s">
        <v>361</v>
      </c>
      <c r="D112" s="13" t="s">
        <v>361</v>
      </c>
    </row>
    <row r="113" spans="1:4" ht="12.75">
      <c r="A113" s="716"/>
      <c r="B113" s="716"/>
      <c r="C113" s="13" t="s">
        <v>362</v>
      </c>
      <c r="D113" s="13"/>
    </row>
    <row r="114" spans="1:4" ht="13.5" thickBot="1">
      <c r="A114" s="717"/>
      <c r="B114" s="717"/>
      <c r="C114" s="14" t="s">
        <v>363</v>
      </c>
      <c r="D114" s="14"/>
    </row>
    <row r="115" spans="1:4" ht="13.5" thickBot="1">
      <c r="A115" s="44">
        <v>34</v>
      </c>
      <c r="B115" s="718" t="s">
        <v>364</v>
      </c>
      <c r="C115" s="719"/>
      <c r="D115" s="43" t="s">
        <v>373</v>
      </c>
    </row>
    <row r="116" spans="1:4" ht="13.5" thickBot="1">
      <c r="A116" s="44">
        <v>35</v>
      </c>
      <c r="B116" s="718" t="s">
        <v>365</v>
      </c>
      <c r="C116" s="719"/>
      <c r="D116" s="271" t="s">
        <v>374</v>
      </c>
    </row>
    <row r="117" spans="1:4" ht="13.5" thickBot="1">
      <c r="A117" s="44">
        <v>36</v>
      </c>
      <c r="B117" s="718" t="s">
        <v>366</v>
      </c>
      <c r="C117" s="719"/>
      <c r="D117" s="43" t="s">
        <v>368</v>
      </c>
    </row>
    <row r="120" spans="1:4" ht="12.75">
      <c r="A120" s="720" t="s">
        <v>367</v>
      </c>
      <c r="B120" s="720"/>
      <c r="C120" s="720"/>
      <c r="D120" s="720"/>
    </row>
    <row r="121" ht="13.5" thickBot="1"/>
    <row r="122" spans="2:5" ht="13.5" thickBot="1">
      <c r="B122" s="734"/>
      <c r="C122" s="735"/>
      <c r="D122" s="735"/>
      <c r="E122" s="736"/>
    </row>
    <row r="126" spans="1:4" ht="15.75">
      <c r="A126" s="737" t="s">
        <v>408</v>
      </c>
      <c r="B126" s="737"/>
      <c r="C126" s="737"/>
      <c r="D126" s="737"/>
    </row>
    <row r="127" ht="13.5" thickBot="1"/>
    <row r="128" spans="1:4" ht="15.75" thickBot="1">
      <c r="A128" s="262" t="s">
        <v>258</v>
      </c>
      <c r="B128" s="738" t="s">
        <v>259</v>
      </c>
      <c r="C128" s="739"/>
      <c r="D128" s="262" t="s">
        <v>260</v>
      </c>
    </row>
    <row r="129" spans="1:4" ht="15.75" thickBot="1">
      <c r="A129" s="721" t="s">
        <v>261</v>
      </c>
      <c r="B129" s="722"/>
      <c r="C129" s="722"/>
      <c r="D129" s="723"/>
    </row>
    <row r="130" spans="1:4" ht="13.5" thickBot="1">
      <c r="A130" s="44">
        <v>1</v>
      </c>
      <c r="B130" s="718" t="s">
        <v>262</v>
      </c>
      <c r="C130" s="719"/>
      <c r="D130" s="263" t="s">
        <v>409</v>
      </c>
    </row>
    <row r="131" spans="1:4" ht="13.5" thickBot="1">
      <c r="A131" s="715">
        <v>2</v>
      </c>
      <c r="B131" s="715" t="s">
        <v>263</v>
      </c>
      <c r="C131" s="264" t="s">
        <v>264</v>
      </c>
      <c r="D131" s="264" t="s">
        <v>265</v>
      </c>
    </row>
    <row r="132" spans="1:4" ht="12.75">
      <c r="A132" s="716"/>
      <c r="B132" s="716"/>
      <c r="C132" s="12" t="s">
        <v>266</v>
      </c>
      <c r="D132" s="12" t="s">
        <v>266</v>
      </c>
    </row>
    <row r="133" spans="1:4" ht="12.75">
      <c r="A133" s="716"/>
      <c r="B133" s="716"/>
      <c r="C133" s="13" t="s">
        <v>267</v>
      </c>
      <c r="D133" s="13"/>
    </row>
    <row r="134" spans="1:4" ht="12.75">
      <c r="A134" s="716"/>
      <c r="B134" s="716"/>
      <c r="C134" s="13" t="s">
        <v>268</v>
      </c>
      <c r="D134" s="13"/>
    </row>
    <row r="135" spans="1:4" ht="12.75">
      <c r="A135" s="716"/>
      <c r="B135" s="716"/>
      <c r="C135" s="13" t="s">
        <v>269</v>
      </c>
      <c r="D135" s="13"/>
    </row>
    <row r="136" spans="1:4" ht="12.75">
      <c r="A136" s="716"/>
      <c r="B136" s="716"/>
      <c r="C136" s="13" t="s">
        <v>270</v>
      </c>
      <c r="D136" s="13"/>
    </row>
    <row r="137" spans="1:4" ht="13.5" thickBot="1">
      <c r="A137" s="717"/>
      <c r="B137" s="717"/>
      <c r="C137" s="14" t="s">
        <v>271</v>
      </c>
      <c r="D137" s="14"/>
    </row>
    <row r="138" spans="1:4" ht="13.5" thickBot="1">
      <c r="A138" s="44">
        <v>3</v>
      </c>
      <c r="B138" s="718" t="s">
        <v>272</v>
      </c>
      <c r="C138" s="719"/>
      <c r="D138" s="43" t="s">
        <v>273</v>
      </c>
    </row>
    <row r="139" spans="1:4" ht="13.5" thickBot="1">
      <c r="A139" s="44">
        <v>4</v>
      </c>
      <c r="B139" s="718" t="s">
        <v>274</v>
      </c>
      <c r="C139" s="719"/>
      <c r="D139" s="43" t="s">
        <v>22</v>
      </c>
    </row>
    <row r="140" spans="1:4" ht="13.5" thickBot="1">
      <c r="A140" s="715">
        <v>5</v>
      </c>
      <c r="B140" s="715" t="s">
        <v>275</v>
      </c>
      <c r="C140" s="264" t="s">
        <v>264</v>
      </c>
      <c r="D140" s="264" t="s">
        <v>264</v>
      </c>
    </row>
    <row r="141" spans="1:4" ht="12.75">
      <c r="A141" s="716"/>
      <c r="B141" s="716"/>
      <c r="C141" s="12" t="s">
        <v>276</v>
      </c>
      <c r="D141" s="12"/>
    </row>
    <row r="142" spans="1:4" ht="13.5" thickBot="1">
      <c r="A142" s="717"/>
      <c r="B142" s="717"/>
      <c r="C142" s="14" t="s">
        <v>2</v>
      </c>
      <c r="D142" s="14" t="s">
        <v>2</v>
      </c>
    </row>
    <row r="143" spans="1:4" ht="15.75" thickBot="1">
      <c r="A143" s="44">
        <v>6</v>
      </c>
      <c r="B143" s="718" t="s">
        <v>277</v>
      </c>
      <c r="C143" s="719"/>
      <c r="D143" s="278"/>
    </row>
    <row r="144" spans="1:4" ht="12.75">
      <c r="A144" s="715">
        <v>7</v>
      </c>
      <c r="B144" s="715" t="s">
        <v>278</v>
      </c>
      <c r="C144" s="265" t="s">
        <v>264</v>
      </c>
      <c r="D144" s="265" t="s">
        <v>265</v>
      </c>
    </row>
    <row r="145" spans="1:4" ht="13.5" thickBot="1">
      <c r="A145" s="716"/>
      <c r="B145" s="716"/>
      <c r="C145" s="266" t="s">
        <v>279</v>
      </c>
      <c r="D145" s="266" t="s">
        <v>279</v>
      </c>
    </row>
    <row r="146" spans="1:4" ht="12.75">
      <c r="A146" s="716"/>
      <c r="B146" s="716"/>
      <c r="C146" s="11" t="s">
        <v>280</v>
      </c>
      <c r="D146" s="11" t="s">
        <v>280</v>
      </c>
    </row>
    <row r="147" spans="1:4" ht="12.75">
      <c r="A147" s="716"/>
      <c r="B147" s="716"/>
      <c r="C147" s="13" t="s">
        <v>281</v>
      </c>
      <c r="D147" s="13" t="s">
        <v>281</v>
      </c>
    </row>
    <row r="148" spans="1:4" ht="12.75">
      <c r="A148" s="716"/>
      <c r="B148" s="716"/>
      <c r="C148" s="13" t="s">
        <v>282</v>
      </c>
      <c r="D148" s="13"/>
    </row>
    <row r="149" spans="1:4" ht="13.5" thickBot="1">
      <c r="A149" s="717"/>
      <c r="B149" s="717"/>
      <c r="C149" s="14" t="s">
        <v>283</v>
      </c>
      <c r="D149" s="14"/>
    </row>
    <row r="150" spans="1:4" ht="12.75">
      <c r="A150" s="715">
        <v>8</v>
      </c>
      <c r="B150" s="715" t="s">
        <v>284</v>
      </c>
      <c r="C150" s="267" t="s">
        <v>264</v>
      </c>
      <c r="D150" s="267" t="s">
        <v>265</v>
      </c>
    </row>
    <row r="151" spans="1:4" ht="13.5" thickBot="1">
      <c r="A151" s="716"/>
      <c r="B151" s="716"/>
      <c r="C151" s="268" t="s">
        <v>279</v>
      </c>
      <c r="D151" s="268" t="s">
        <v>279</v>
      </c>
    </row>
    <row r="152" spans="1:4" ht="12.75">
      <c r="A152" s="716"/>
      <c r="B152" s="716"/>
      <c r="C152" s="272" t="s">
        <v>285</v>
      </c>
      <c r="D152" s="11" t="s">
        <v>369</v>
      </c>
    </row>
    <row r="153" spans="1:4" ht="12.75">
      <c r="A153" s="716"/>
      <c r="B153" s="716"/>
      <c r="C153" s="273" t="s">
        <v>286</v>
      </c>
      <c r="D153" s="13" t="s">
        <v>286</v>
      </c>
    </row>
    <row r="154" spans="1:4" ht="12.75">
      <c r="A154" s="716"/>
      <c r="B154" s="716"/>
      <c r="C154" s="273" t="s">
        <v>287</v>
      </c>
      <c r="D154" s="13"/>
    </row>
    <row r="155" spans="1:4" ht="12.75">
      <c r="A155" s="716"/>
      <c r="B155" s="716"/>
      <c r="C155" s="273" t="s">
        <v>288</v>
      </c>
      <c r="D155" s="13" t="s">
        <v>370</v>
      </c>
    </row>
    <row r="156" spans="1:4" ht="12.75">
      <c r="A156" s="716"/>
      <c r="B156" s="716"/>
      <c r="C156" s="273" t="s">
        <v>289</v>
      </c>
      <c r="D156" s="13" t="s">
        <v>289</v>
      </c>
    </row>
    <row r="157" spans="1:4" ht="12.75">
      <c r="A157" s="716"/>
      <c r="B157" s="716"/>
      <c r="C157" s="13" t="s">
        <v>290</v>
      </c>
      <c r="D157" s="13"/>
    </row>
    <row r="158" spans="1:4" ht="12.75">
      <c r="A158" s="716"/>
      <c r="B158" s="716"/>
      <c r="C158" s="13" t="s">
        <v>291</v>
      </c>
      <c r="D158" s="13" t="s">
        <v>291</v>
      </c>
    </row>
    <row r="159" spans="1:4" ht="12.75">
      <c r="A159" s="716"/>
      <c r="B159" s="716"/>
      <c r="C159" s="13" t="s">
        <v>292</v>
      </c>
      <c r="D159" s="13" t="s">
        <v>292</v>
      </c>
    </row>
    <row r="160" spans="1:4" ht="12.75">
      <c r="A160" s="716"/>
      <c r="B160" s="716"/>
      <c r="C160" s="13" t="s">
        <v>293</v>
      </c>
      <c r="D160" s="13" t="s">
        <v>293</v>
      </c>
    </row>
    <row r="161" spans="1:4" ht="13.5" thickBot="1">
      <c r="A161" s="717"/>
      <c r="B161" s="717"/>
      <c r="C161" s="14" t="s">
        <v>294</v>
      </c>
      <c r="D161" s="14"/>
    </row>
    <row r="162" spans="1:4" ht="13.5" thickBot="1">
      <c r="A162" s="715">
        <v>9</v>
      </c>
      <c r="B162" s="715" t="s">
        <v>295</v>
      </c>
      <c r="C162" s="264" t="s">
        <v>264</v>
      </c>
      <c r="D162" s="264" t="s">
        <v>265</v>
      </c>
    </row>
    <row r="163" spans="1:4" ht="12.75">
      <c r="A163" s="716"/>
      <c r="B163" s="716"/>
      <c r="C163" s="11" t="s">
        <v>288</v>
      </c>
      <c r="D163" s="11"/>
    </row>
    <row r="164" spans="1:4" ht="12.75">
      <c r="A164" s="716"/>
      <c r="B164" s="716"/>
      <c r="C164" s="13" t="s">
        <v>296</v>
      </c>
      <c r="D164" s="13" t="s">
        <v>296</v>
      </c>
    </row>
    <row r="165" spans="1:4" ht="12.75">
      <c r="A165" s="716"/>
      <c r="B165" s="716"/>
      <c r="C165" s="13" t="s">
        <v>297</v>
      </c>
      <c r="D165" s="13"/>
    </row>
    <row r="166" spans="1:4" ht="13.5" thickBot="1">
      <c r="A166" s="717"/>
      <c r="B166" s="717"/>
      <c r="C166" s="14" t="s">
        <v>298</v>
      </c>
      <c r="D166" s="14"/>
    </row>
    <row r="167" spans="1:4" ht="13.5" thickBot="1">
      <c r="A167" s="44">
        <v>10</v>
      </c>
      <c r="B167" s="718" t="s">
        <v>299</v>
      </c>
      <c r="C167" s="724"/>
      <c r="D167" s="43"/>
    </row>
    <row r="168" spans="1:4" ht="15.75" thickBot="1">
      <c r="A168" s="721" t="s">
        <v>300</v>
      </c>
      <c r="B168" s="722"/>
      <c r="C168" s="722"/>
      <c r="D168" s="723"/>
    </row>
    <row r="169" spans="1:4" ht="12.75">
      <c r="A169" s="725">
        <v>11</v>
      </c>
      <c r="B169" s="728" t="s">
        <v>301</v>
      </c>
      <c r="C169" s="728"/>
      <c r="D169" s="731" t="s">
        <v>410</v>
      </c>
    </row>
    <row r="170" spans="1:4" ht="12.75">
      <c r="A170" s="726"/>
      <c r="B170" s="729"/>
      <c r="C170" s="729"/>
      <c r="D170" s="732"/>
    </row>
    <row r="171" spans="1:4" ht="12.75">
      <c r="A171" s="726"/>
      <c r="B171" s="729"/>
      <c r="C171" s="729"/>
      <c r="D171" s="732"/>
    </row>
    <row r="172" spans="1:4" ht="12.75">
      <c r="A172" s="726"/>
      <c r="B172" s="729"/>
      <c r="C172" s="729"/>
      <c r="D172" s="732"/>
    </row>
    <row r="173" spans="1:4" ht="250.5" customHeight="1" thickBot="1">
      <c r="A173" s="727"/>
      <c r="B173" s="730"/>
      <c r="C173" s="730"/>
      <c r="D173" s="733"/>
    </row>
    <row r="174" spans="1:4" ht="13.5" thickBot="1">
      <c r="A174" s="715">
        <v>12</v>
      </c>
      <c r="B174" s="715" t="s">
        <v>302</v>
      </c>
      <c r="C174" s="269" t="s">
        <v>264</v>
      </c>
      <c r="D174" s="270" t="s">
        <v>265</v>
      </c>
    </row>
    <row r="175" spans="1:4" ht="12.75">
      <c r="A175" s="716"/>
      <c r="B175" s="716"/>
      <c r="C175" s="11" t="s">
        <v>303</v>
      </c>
      <c r="D175" s="274"/>
    </row>
    <row r="176" spans="1:4" ht="12.75">
      <c r="A176" s="716"/>
      <c r="B176" s="716"/>
      <c r="C176" s="13" t="s">
        <v>304</v>
      </c>
      <c r="D176" s="13" t="s">
        <v>304</v>
      </c>
    </row>
    <row r="177" spans="1:4" ht="13.5" thickBot="1">
      <c r="A177" s="717"/>
      <c r="B177" s="717"/>
      <c r="C177" s="14" t="s">
        <v>305</v>
      </c>
      <c r="D177" s="14"/>
    </row>
    <row r="178" spans="1:4" ht="13.5" thickBot="1">
      <c r="A178" s="715">
        <v>13</v>
      </c>
      <c r="B178" s="715" t="s">
        <v>306</v>
      </c>
      <c r="C178" s="269" t="s">
        <v>264</v>
      </c>
      <c r="D178" s="270" t="s">
        <v>265</v>
      </c>
    </row>
    <row r="179" spans="1:4" ht="12.75">
      <c r="A179" s="716"/>
      <c r="B179" s="716"/>
      <c r="C179" s="11" t="s">
        <v>307</v>
      </c>
      <c r="D179" s="11" t="s">
        <v>411</v>
      </c>
    </row>
    <row r="180" spans="1:4" ht="12.75">
      <c r="A180" s="716"/>
      <c r="B180" s="716"/>
      <c r="C180" s="13" t="s">
        <v>308</v>
      </c>
      <c r="D180" s="13"/>
    </row>
    <row r="181" spans="1:4" ht="12.75">
      <c r="A181" s="716"/>
      <c r="B181" s="716"/>
      <c r="C181" s="13" t="s">
        <v>309</v>
      </c>
      <c r="D181" s="13"/>
    </row>
    <row r="182" spans="1:4" ht="12.75">
      <c r="A182" s="716"/>
      <c r="B182" s="716"/>
      <c r="C182" s="13" t="s">
        <v>310</v>
      </c>
      <c r="D182" s="13"/>
    </row>
    <row r="183" spans="1:4" ht="12.75">
      <c r="A183" s="716"/>
      <c r="B183" s="716"/>
      <c r="C183" s="13" t="s">
        <v>311</v>
      </c>
      <c r="D183" s="13"/>
    </row>
    <row r="184" spans="1:4" ht="12.75">
      <c r="A184" s="716"/>
      <c r="B184" s="716"/>
      <c r="C184" s="13" t="s">
        <v>312</v>
      </c>
      <c r="D184" s="13"/>
    </row>
    <row r="185" spans="1:4" ht="13.5" thickBot="1">
      <c r="A185" s="717"/>
      <c r="B185" s="717"/>
      <c r="C185" s="14" t="s">
        <v>313</v>
      </c>
      <c r="D185" s="13"/>
    </row>
    <row r="186" spans="1:4" ht="15.75" thickBot="1">
      <c r="A186" s="44">
        <v>14</v>
      </c>
      <c r="B186" s="718" t="s">
        <v>314</v>
      </c>
      <c r="C186" s="719"/>
      <c r="D186" s="276" t="s">
        <v>412</v>
      </c>
    </row>
    <row r="187" spans="1:4" ht="15.75" thickBot="1">
      <c r="A187" s="44">
        <v>15</v>
      </c>
      <c r="B187" s="718" t="s">
        <v>315</v>
      </c>
      <c r="C187" s="719"/>
      <c r="D187" s="277"/>
    </row>
    <row r="188" spans="1:4" ht="15.75" thickBot="1">
      <c r="A188" s="44">
        <v>16</v>
      </c>
      <c r="B188" s="718" t="s">
        <v>316</v>
      </c>
      <c r="C188" s="719"/>
      <c r="D188" s="277"/>
    </row>
    <row r="189" spans="1:4" ht="15.75" thickBot="1">
      <c r="A189" s="721" t="s">
        <v>317</v>
      </c>
      <c r="B189" s="722"/>
      <c r="C189" s="722"/>
      <c r="D189" s="723"/>
    </row>
    <row r="190" spans="1:4" ht="15" thickBot="1">
      <c r="A190" s="44">
        <v>17</v>
      </c>
      <c r="B190" s="718" t="s">
        <v>318</v>
      </c>
      <c r="C190" s="719"/>
      <c r="D190" s="424">
        <v>9800</v>
      </c>
    </row>
    <row r="191" spans="1:4" ht="15" thickBot="1">
      <c r="A191" s="44">
        <v>18</v>
      </c>
      <c r="B191" s="718" t="s">
        <v>319</v>
      </c>
      <c r="C191" s="719"/>
      <c r="D191" s="424">
        <v>9800</v>
      </c>
    </row>
    <row r="192" spans="1:4" ht="15" thickBot="1">
      <c r="A192" s="44">
        <v>19</v>
      </c>
      <c r="B192" s="718" t="s">
        <v>320</v>
      </c>
      <c r="C192" s="719"/>
      <c r="D192" s="275">
        <v>0</v>
      </c>
    </row>
    <row r="193" spans="1:4" ht="15" thickBot="1">
      <c r="A193" s="44">
        <v>20</v>
      </c>
      <c r="B193" s="718" t="s">
        <v>321</v>
      </c>
      <c r="C193" s="719"/>
      <c r="D193" s="275">
        <v>0</v>
      </c>
    </row>
    <row r="194" spans="1:4" ht="15" thickBot="1">
      <c r="A194" s="44">
        <v>21</v>
      </c>
      <c r="B194" s="718" t="s">
        <v>322</v>
      </c>
      <c r="C194" s="719"/>
      <c r="D194" s="275">
        <v>0</v>
      </c>
    </row>
    <row r="195" spans="1:4" ht="15" thickBot="1">
      <c r="A195" s="44">
        <v>22</v>
      </c>
      <c r="B195" s="718" t="s">
        <v>323</v>
      </c>
      <c r="C195" s="719"/>
      <c r="D195" s="275">
        <v>0</v>
      </c>
    </row>
    <row r="196" spans="1:4" ht="15" thickBot="1">
      <c r="A196" s="44">
        <v>23</v>
      </c>
      <c r="B196" s="718" t="s">
        <v>324</v>
      </c>
      <c r="C196" s="719"/>
      <c r="D196" s="275"/>
    </row>
    <row r="197" spans="1:4" ht="15" customHeight="1" thickBot="1">
      <c r="A197" s="44">
        <v>24</v>
      </c>
      <c r="B197" s="718" t="s">
        <v>325</v>
      </c>
      <c r="C197" s="719"/>
      <c r="D197" s="424">
        <v>3300</v>
      </c>
    </row>
    <row r="198" spans="1:4" ht="15" thickBot="1">
      <c r="A198" s="44">
        <v>25</v>
      </c>
      <c r="B198" s="718" t="s">
        <v>326</v>
      </c>
      <c r="C198" s="719"/>
      <c r="D198" s="424">
        <v>3200</v>
      </c>
    </row>
    <row r="199" spans="1:4" ht="15" thickBot="1">
      <c r="A199" s="44">
        <v>26</v>
      </c>
      <c r="B199" s="718" t="s">
        <v>404</v>
      </c>
      <c r="C199" s="719"/>
      <c r="D199" s="424">
        <v>3300</v>
      </c>
    </row>
    <row r="200" spans="1:4" ht="16.5" thickBot="1">
      <c r="A200" s="44">
        <v>27</v>
      </c>
      <c r="B200" s="718" t="s">
        <v>327</v>
      </c>
      <c r="C200" s="719"/>
      <c r="D200" s="425" t="s">
        <v>372</v>
      </c>
    </row>
    <row r="201" spans="1:4" ht="72.75" thickBot="1">
      <c r="A201" s="44">
        <v>28</v>
      </c>
      <c r="B201" s="718" t="s">
        <v>328</v>
      </c>
      <c r="C201" s="719"/>
      <c r="D201" s="426" t="s">
        <v>405</v>
      </c>
    </row>
    <row r="202" spans="1:4" ht="159" thickBot="1">
      <c r="A202" s="44">
        <v>29</v>
      </c>
      <c r="B202" s="718" t="s">
        <v>329</v>
      </c>
      <c r="C202" s="719"/>
      <c r="D202" s="427" t="s">
        <v>413</v>
      </c>
    </row>
    <row r="203" spans="1:4" ht="87.75" thickBot="1">
      <c r="A203" s="44">
        <v>30</v>
      </c>
      <c r="B203" s="718" t="s">
        <v>330</v>
      </c>
      <c r="C203" s="719"/>
      <c r="D203" s="427" t="s">
        <v>414</v>
      </c>
    </row>
    <row r="204" spans="1:4" ht="15.75" thickBot="1">
      <c r="A204" s="721"/>
      <c r="B204" s="722"/>
      <c r="C204" s="722"/>
      <c r="D204" s="723"/>
    </row>
    <row r="205" spans="1:4" ht="13.5" thickBot="1">
      <c r="A205" s="715">
        <v>31</v>
      </c>
      <c r="B205" s="715" t="s">
        <v>331</v>
      </c>
      <c r="C205" s="264" t="s">
        <v>264</v>
      </c>
      <c r="D205" s="264" t="s">
        <v>265</v>
      </c>
    </row>
    <row r="206" spans="1:4" ht="12.75">
      <c r="A206" s="716"/>
      <c r="B206" s="716"/>
      <c r="C206" s="11" t="s">
        <v>332</v>
      </c>
      <c r="D206" s="11"/>
    </row>
    <row r="207" spans="1:4" ht="12.75">
      <c r="A207" s="716"/>
      <c r="B207" s="716"/>
      <c r="C207" s="13" t="s">
        <v>333</v>
      </c>
      <c r="D207" s="13"/>
    </row>
    <row r="208" spans="1:4" ht="12.75">
      <c r="A208" s="716"/>
      <c r="B208" s="716"/>
      <c r="C208" s="13" t="s">
        <v>334</v>
      </c>
      <c r="D208" s="13" t="s">
        <v>334</v>
      </c>
    </row>
    <row r="209" spans="1:4" ht="12.75">
      <c r="A209" s="716"/>
      <c r="B209" s="716"/>
      <c r="C209" s="13" t="s">
        <v>335</v>
      </c>
      <c r="D209" s="13"/>
    </row>
    <row r="210" spans="1:4" ht="13.5" thickBot="1">
      <c r="A210" s="717"/>
      <c r="B210" s="717"/>
      <c r="C210" s="14" t="s">
        <v>336</v>
      </c>
      <c r="D210" s="14"/>
    </row>
    <row r="211" spans="1:4" ht="13.5" thickBot="1">
      <c r="A211" s="715">
        <v>32</v>
      </c>
      <c r="B211" s="715" t="s">
        <v>337</v>
      </c>
      <c r="C211" s="264" t="s">
        <v>264</v>
      </c>
      <c r="D211" s="264" t="s">
        <v>265</v>
      </c>
    </row>
    <row r="212" spans="1:4" ht="12.75">
      <c r="A212" s="716"/>
      <c r="B212" s="716"/>
      <c r="C212" s="11" t="s">
        <v>338</v>
      </c>
      <c r="D212" s="11" t="s">
        <v>338</v>
      </c>
    </row>
    <row r="213" spans="1:4" ht="12.75">
      <c r="A213" s="716"/>
      <c r="B213" s="716"/>
      <c r="C213" s="13" t="s">
        <v>339</v>
      </c>
      <c r="D213" s="13" t="s">
        <v>339</v>
      </c>
    </row>
    <row r="214" spans="1:4" ht="12.75">
      <c r="A214" s="716"/>
      <c r="B214" s="716"/>
      <c r="C214" s="13" t="s">
        <v>340</v>
      </c>
      <c r="D214" s="13" t="s">
        <v>340</v>
      </c>
    </row>
    <row r="215" spans="1:4" ht="12.75">
      <c r="A215" s="716"/>
      <c r="B215" s="716"/>
      <c r="C215" s="13" t="s">
        <v>341</v>
      </c>
      <c r="D215" s="13"/>
    </row>
    <row r="216" spans="1:4" ht="12.75">
      <c r="A216" s="716"/>
      <c r="B216" s="716"/>
      <c r="C216" s="13" t="s">
        <v>342</v>
      </c>
      <c r="D216" s="13" t="s">
        <v>342</v>
      </c>
    </row>
    <row r="217" spans="1:4" ht="12.75">
      <c r="A217" s="716"/>
      <c r="B217" s="716"/>
      <c r="C217" s="13" t="s">
        <v>343</v>
      </c>
      <c r="D217" s="13"/>
    </row>
    <row r="218" spans="1:4" ht="12.75">
      <c r="A218" s="716"/>
      <c r="B218" s="716"/>
      <c r="C218" s="13" t="s">
        <v>344</v>
      </c>
      <c r="D218" s="13"/>
    </row>
    <row r="219" spans="1:4" ht="12.75">
      <c r="A219" s="716"/>
      <c r="B219" s="716"/>
      <c r="C219" s="13" t="s">
        <v>345</v>
      </c>
      <c r="D219" s="13"/>
    </row>
    <row r="220" spans="1:4" ht="12.75">
      <c r="A220" s="716"/>
      <c r="B220" s="716"/>
      <c r="C220" s="13" t="s">
        <v>346</v>
      </c>
      <c r="D220" s="13" t="s">
        <v>346</v>
      </c>
    </row>
    <row r="221" spans="1:4" ht="12.75">
      <c r="A221" s="716"/>
      <c r="B221" s="716"/>
      <c r="C221" s="13" t="s">
        <v>347</v>
      </c>
      <c r="D221" s="13"/>
    </row>
    <row r="222" spans="1:4" ht="12.75">
      <c r="A222" s="716"/>
      <c r="B222" s="716"/>
      <c r="C222" s="13" t="s">
        <v>348</v>
      </c>
      <c r="D222" s="13"/>
    </row>
    <row r="223" spans="1:4" ht="13.5" thickBot="1">
      <c r="A223" s="717"/>
      <c r="B223" s="717"/>
      <c r="C223" s="14" t="s">
        <v>349</v>
      </c>
      <c r="D223" s="14"/>
    </row>
    <row r="224" spans="1:4" ht="13.5" thickBot="1">
      <c r="A224" s="715">
        <v>33</v>
      </c>
      <c r="B224" s="715" t="s">
        <v>350</v>
      </c>
      <c r="C224" s="269" t="s">
        <v>264</v>
      </c>
      <c r="D224" s="269" t="s">
        <v>265</v>
      </c>
    </row>
    <row r="225" spans="1:4" ht="12.75">
      <c r="A225" s="716"/>
      <c r="B225" s="716"/>
      <c r="C225" s="11" t="s">
        <v>351</v>
      </c>
      <c r="D225" s="11" t="s">
        <v>351</v>
      </c>
    </row>
    <row r="226" spans="1:4" ht="12.75">
      <c r="A226" s="716"/>
      <c r="B226" s="716"/>
      <c r="C226" s="13" t="s">
        <v>352</v>
      </c>
      <c r="D226" s="13" t="s">
        <v>352</v>
      </c>
    </row>
    <row r="227" spans="1:4" ht="12.75">
      <c r="A227" s="716"/>
      <c r="B227" s="716"/>
      <c r="C227" s="13" t="s">
        <v>353</v>
      </c>
      <c r="D227" s="13" t="s">
        <v>353</v>
      </c>
    </row>
    <row r="228" spans="1:4" ht="12.75">
      <c r="A228" s="716"/>
      <c r="B228" s="716"/>
      <c r="C228" s="13" t="s">
        <v>354</v>
      </c>
      <c r="D228" s="13"/>
    </row>
    <row r="229" spans="1:4" ht="12.75">
      <c r="A229" s="716"/>
      <c r="B229" s="716"/>
      <c r="C229" s="13" t="s">
        <v>355</v>
      </c>
      <c r="D229" s="13" t="s">
        <v>355</v>
      </c>
    </row>
    <row r="230" spans="1:4" ht="12.75">
      <c r="A230" s="716"/>
      <c r="B230" s="716"/>
      <c r="C230" s="13" t="s">
        <v>356</v>
      </c>
      <c r="D230" s="13" t="s">
        <v>356</v>
      </c>
    </row>
    <row r="231" spans="1:4" ht="12.75">
      <c r="A231" s="716"/>
      <c r="B231" s="716"/>
      <c r="C231" s="13" t="s">
        <v>357</v>
      </c>
      <c r="D231" s="13" t="s">
        <v>357</v>
      </c>
    </row>
    <row r="232" spans="1:4" ht="12.75">
      <c r="A232" s="716"/>
      <c r="B232" s="716"/>
      <c r="C232" s="13" t="s">
        <v>358</v>
      </c>
      <c r="D232" s="13" t="s">
        <v>358</v>
      </c>
    </row>
    <row r="233" spans="1:4" ht="12.75">
      <c r="A233" s="716"/>
      <c r="B233" s="716"/>
      <c r="C233" s="13" t="s">
        <v>359</v>
      </c>
      <c r="D233" s="13"/>
    </row>
    <row r="234" spans="1:4" ht="12.75">
      <c r="A234" s="716"/>
      <c r="B234" s="716"/>
      <c r="C234" s="13" t="s">
        <v>360</v>
      </c>
      <c r="D234" s="13"/>
    </row>
    <row r="235" spans="1:4" ht="12.75">
      <c r="A235" s="716"/>
      <c r="B235" s="716"/>
      <c r="C235" s="13" t="s">
        <v>361</v>
      </c>
      <c r="D235" s="13" t="s">
        <v>361</v>
      </c>
    </row>
    <row r="236" spans="1:4" ht="12.75">
      <c r="A236" s="716"/>
      <c r="B236" s="716"/>
      <c r="C236" s="13" t="s">
        <v>362</v>
      </c>
      <c r="D236" s="13"/>
    </row>
    <row r="237" spans="1:4" ht="13.5" thickBot="1">
      <c r="A237" s="717"/>
      <c r="B237" s="717"/>
      <c r="C237" s="14" t="s">
        <v>363</v>
      </c>
      <c r="D237" s="14"/>
    </row>
    <row r="238" spans="1:4" ht="13.5" thickBot="1">
      <c r="A238" s="44">
        <v>34</v>
      </c>
      <c r="B238" s="718" t="s">
        <v>364</v>
      </c>
      <c r="C238" s="719"/>
      <c r="D238" s="43" t="s">
        <v>373</v>
      </c>
    </row>
    <row r="239" spans="1:4" ht="13.5" thickBot="1">
      <c r="A239" s="44">
        <v>35</v>
      </c>
      <c r="B239" s="718" t="s">
        <v>365</v>
      </c>
      <c r="C239" s="719"/>
      <c r="D239" s="271" t="s">
        <v>374</v>
      </c>
    </row>
    <row r="240" spans="1:4" ht="13.5" thickBot="1">
      <c r="A240" s="44">
        <v>36</v>
      </c>
      <c r="B240" s="718" t="s">
        <v>366</v>
      </c>
      <c r="C240" s="719"/>
      <c r="D240" s="43" t="s">
        <v>368</v>
      </c>
    </row>
    <row r="243" spans="1:4" ht="12.75">
      <c r="A243" s="720" t="s">
        <v>367</v>
      </c>
      <c r="B243" s="720"/>
      <c r="C243" s="720"/>
      <c r="D243" s="720"/>
    </row>
  </sheetData>
  <sheetProtection/>
  <mergeCells count="111">
    <mergeCell ref="A27:A38"/>
    <mergeCell ref="B27:B38"/>
    <mergeCell ref="A39:A43"/>
    <mergeCell ref="B7:C7"/>
    <mergeCell ref="B65:C65"/>
    <mergeCell ref="B67:C67"/>
    <mergeCell ref="A55:A62"/>
    <mergeCell ref="B55:B62"/>
    <mergeCell ref="B63:C63"/>
    <mergeCell ref="A51:A54"/>
    <mergeCell ref="B51:B54"/>
    <mergeCell ref="B79:C79"/>
    <mergeCell ref="B69:C69"/>
    <mergeCell ref="B70:C70"/>
    <mergeCell ref="B71:C71"/>
    <mergeCell ref="B72:C72"/>
    <mergeCell ref="B73:C73"/>
    <mergeCell ref="B74:C74"/>
    <mergeCell ref="B64:C64"/>
    <mergeCell ref="A66:D66"/>
    <mergeCell ref="A88:A100"/>
    <mergeCell ref="B88:B100"/>
    <mergeCell ref="B80:C80"/>
    <mergeCell ref="B117:C117"/>
    <mergeCell ref="A101:A114"/>
    <mergeCell ref="B101:B114"/>
    <mergeCell ref="B115:C115"/>
    <mergeCell ref="B116:C116"/>
    <mergeCell ref="A1:D1"/>
    <mergeCell ref="B5:C5"/>
    <mergeCell ref="A6:D6"/>
    <mergeCell ref="A8:A14"/>
    <mergeCell ref="B8:B14"/>
    <mergeCell ref="B15:C15"/>
    <mergeCell ref="B16:C16"/>
    <mergeCell ref="A17:A19"/>
    <mergeCell ref="B17:B19"/>
    <mergeCell ref="B20:C20"/>
    <mergeCell ref="A21:A26"/>
    <mergeCell ref="B21:B26"/>
    <mergeCell ref="B39:B43"/>
    <mergeCell ref="B44:C44"/>
    <mergeCell ref="A45:D45"/>
    <mergeCell ref="A46:A50"/>
    <mergeCell ref="B46:C50"/>
    <mergeCell ref="D46:D50"/>
    <mergeCell ref="B68:C68"/>
    <mergeCell ref="A81:D81"/>
    <mergeCell ref="A82:A87"/>
    <mergeCell ref="B82:B87"/>
    <mergeCell ref="B75:C75"/>
    <mergeCell ref="B76:C76"/>
    <mergeCell ref="B77:C77"/>
    <mergeCell ref="B78:C78"/>
    <mergeCell ref="A120:D120"/>
    <mergeCell ref="B122:E122"/>
    <mergeCell ref="A126:D126"/>
    <mergeCell ref="B128:C128"/>
    <mergeCell ref="A129:D129"/>
    <mergeCell ref="B130:C130"/>
    <mergeCell ref="A131:A137"/>
    <mergeCell ref="B131:B137"/>
    <mergeCell ref="B138:C138"/>
    <mergeCell ref="B139:C139"/>
    <mergeCell ref="A140:A142"/>
    <mergeCell ref="B140:B142"/>
    <mergeCell ref="B143:C143"/>
    <mergeCell ref="A144:A149"/>
    <mergeCell ref="B144:B149"/>
    <mergeCell ref="A150:A161"/>
    <mergeCell ref="B150:B161"/>
    <mergeCell ref="A162:A166"/>
    <mergeCell ref="B162:B166"/>
    <mergeCell ref="B167:C167"/>
    <mergeCell ref="A168:D168"/>
    <mergeCell ref="A169:A173"/>
    <mergeCell ref="B169:C173"/>
    <mergeCell ref="D169:D173"/>
    <mergeCell ref="A174:A177"/>
    <mergeCell ref="B174:B177"/>
    <mergeCell ref="A178:A185"/>
    <mergeCell ref="B178:B185"/>
    <mergeCell ref="B186:C186"/>
    <mergeCell ref="B187:C187"/>
    <mergeCell ref="B188:C188"/>
    <mergeCell ref="A189:D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A204:D204"/>
    <mergeCell ref="A205:A210"/>
    <mergeCell ref="B205:B210"/>
    <mergeCell ref="A211:A223"/>
    <mergeCell ref="B211:B223"/>
    <mergeCell ref="A224:A237"/>
    <mergeCell ref="B224:B237"/>
    <mergeCell ref="B238:C238"/>
    <mergeCell ref="B239:C239"/>
    <mergeCell ref="B240:C240"/>
    <mergeCell ref="A243:D243"/>
  </mergeCells>
  <printOptions/>
  <pageMargins left="0.31496062992125984" right="0.11811023622047245" top="0.15748031496062992" bottom="0.15748031496062992" header="0.31496062992125984" footer="0.31496062992125984"/>
  <pageSetup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tabColor rgb="FFFFFF00"/>
  </sheetPr>
  <dimension ref="A1:AC22"/>
  <sheetViews>
    <sheetView zoomScalePageLayoutView="0" workbookViewId="0" topLeftCell="A1">
      <pane xSplit="8" ySplit="6" topLeftCell="O7" activePane="bottomRight" state="frozen"/>
      <selection pane="topLeft" activeCell="A1" sqref="A1"/>
      <selection pane="topRight" activeCell="I1" sqref="I1"/>
      <selection pane="bottomLeft" activeCell="A16" sqref="A16"/>
      <selection pane="bottomRight" activeCell="T23" sqref="T23"/>
    </sheetView>
  </sheetViews>
  <sheetFormatPr defaultColWidth="9.140625" defaultRowHeight="12.75"/>
  <cols>
    <col min="1" max="1" width="11.28125" style="0" customWidth="1"/>
    <col min="2" max="2" width="18.8515625" style="0" customWidth="1"/>
    <col min="3" max="3" width="9.28125" style="86" hidden="1" customWidth="1"/>
    <col min="4" max="4" width="11.28125" style="86" hidden="1" customWidth="1"/>
    <col min="5" max="5" width="14.421875" style="86" hidden="1" customWidth="1"/>
    <col min="6" max="7" width="11.28125" style="86" customWidth="1"/>
    <col min="8" max="8" width="13.57421875" style="86" customWidth="1"/>
    <col min="9" max="14" width="11.28125" style="86" hidden="1" customWidth="1"/>
    <col min="15" max="15" width="11.57421875" style="86" hidden="1" customWidth="1"/>
    <col min="16" max="16" width="11.28125" style="86" hidden="1" customWidth="1"/>
    <col min="17" max="17" width="12.28125" style="86" customWidth="1"/>
    <col min="18" max="18" width="13.8515625" style="86" customWidth="1"/>
    <col min="19" max="19" width="13.7109375" style="86" customWidth="1"/>
    <col min="20" max="20" width="13.28125" style="86" customWidth="1"/>
    <col min="21" max="21" width="6.140625" style="86" hidden="1" customWidth="1"/>
    <col min="22" max="22" width="12.28125" style="86" customWidth="1"/>
    <col min="23" max="23" width="12.00390625" style="86" customWidth="1"/>
    <col min="24" max="24" width="12.57421875" style="86" customWidth="1"/>
    <col min="25" max="25" width="11.28125" style="86" hidden="1" customWidth="1"/>
    <col min="26" max="26" width="11.7109375" style="86" customWidth="1"/>
    <col min="27" max="27" width="12.00390625" style="86" customWidth="1"/>
    <col min="28" max="28" width="12.8515625" style="86" customWidth="1"/>
    <col min="29" max="29" width="12.421875" style="86" hidden="1" customWidth="1"/>
    <col min="30" max="33" width="11.28125" style="0" customWidth="1"/>
  </cols>
  <sheetData>
    <row r="1" spans="1:29" s="4" customFormat="1" ht="22.5" customHeight="1">
      <c r="A1" s="1078" t="s">
        <v>394</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1078"/>
      <c r="AC1" s="1078"/>
    </row>
    <row r="2" ht="13.5" thickBot="1"/>
    <row r="3" spans="1:29" s="42" customFormat="1" ht="24.75" customHeight="1" thickBot="1">
      <c r="A3" s="1079" t="s">
        <v>56</v>
      </c>
      <c r="B3" s="1080"/>
      <c r="C3" s="1080"/>
      <c r="D3" s="1080"/>
      <c r="E3" s="1080"/>
      <c r="F3" s="1080"/>
      <c r="G3" s="1080"/>
      <c r="H3" s="1080"/>
      <c r="I3" s="1080"/>
      <c r="J3" s="1080"/>
      <c r="K3" s="1080"/>
      <c r="L3" s="1080"/>
      <c r="M3" s="1080"/>
      <c r="N3" s="1080"/>
      <c r="O3" s="1080"/>
      <c r="P3" s="1080"/>
      <c r="Q3" s="1080"/>
      <c r="R3" s="1080"/>
      <c r="S3" s="1080"/>
      <c r="T3" s="1080"/>
      <c r="U3" s="1080"/>
      <c r="V3" s="1080"/>
      <c r="W3" s="1080"/>
      <c r="X3" s="1080"/>
      <c r="Y3" s="1080"/>
      <c r="Z3" s="1080"/>
      <c r="AA3" s="1080"/>
      <c r="AB3" s="1080"/>
      <c r="AC3" s="1080"/>
    </row>
    <row r="4" spans="1:29" s="33" customFormat="1" ht="19.5" customHeight="1" thickBot="1">
      <c r="A4" s="1055" t="s">
        <v>127</v>
      </c>
      <c r="B4" s="1056"/>
      <c r="C4" s="355" t="s">
        <v>53</v>
      </c>
      <c r="D4" s="356"/>
      <c r="E4" s="357"/>
      <c r="F4" s="1051" t="s">
        <v>52</v>
      </c>
      <c r="G4" s="1052"/>
      <c r="H4" s="1057" t="s">
        <v>54</v>
      </c>
      <c r="I4" s="1081" t="s">
        <v>51</v>
      </c>
      <c r="J4" s="1082"/>
      <c r="K4" s="1082"/>
      <c r="L4" s="1082"/>
      <c r="M4" s="1082"/>
      <c r="N4" s="1082"/>
      <c r="O4" s="1082"/>
      <c r="P4" s="1082"/>
      <c r="Q4" s="1082"/>
      <c r="R4" s="1082"/>
      <c r="S4" s="1082"/>
      <c r="T4" s="1082"/>
      <c r="U4" s="1082"/>
      <c r="V4" s="1082"/>
      <c r="W4" s="1082"/>
      <c r="X4" s="1082"/>
      <c r="Y4" s="1082"/>
      <c r="Z4" s="1082"/>
      <c r="AA4" s="1082"/>
      <c r="AB4" s="1082"/>
      <c r="AC4" s="1082"/>
    </row>
    <row r="5" spans="1:29" s="33" customFormat="1" ht="19.5" customHeight="1" thickBot="1">
      <c r="A5" s="1055"/>
      <c r="B5" s="1056"/>
      <c r="C5" s="355"/>
      <c r="D5" s="356"/>
      <c r="E5" s="357"/>
      <c r="F5" s="1051"/>
      <c r="G5" s="1052"/>
      <c r="H5" s="1057"/>
      <c r="I5" s="358" t="s">
        <v>31</v>
      </c>
      <c r="J5" s="359" t="s">
        <v>100</v>
      </c>
      <c r="K5" s="359" t="s">
        <v>101</v>
      </c>
      <c r="L5" s="359" t="s">
        <v>32</v>
      </c>
      <c r="M5" s="360" t="s">
        <v>17</v>
      </c>
      <c r="N5" s="361" t="s">
        <v>87</v>
      </c>
      <c r="O5" s="362" t="s">
        <v>135</v>
      </c>
      <c r="P5" s="362" t="s">
        <v>137</v>
      </c>
      <c r="Q5" s="362" t="s">
        <v>222</v>
      </c>
      <c r="R5" s="1048" t="s">
        <v>253</v>
      </c>
      <c r="S5" s="1049"/>
      <c r="T5" s="1049"/>
      <c r="U5" s="1050"/>
      <c r="V5" s="1048" t="s">
        <v>387</v>
      </c>
      <c r="W5" s="1049"/>
      <c r="X5" s="1049"/>
      <c r="Y5" s="1050"/>
      <c r="Z5" s="1048" t="s">
        <v>471</v>
      </c>
      <c r="AA5" s="1049"/>
      <c r="AB5" s="1049"/>
      <c r="AC5" s="1050"/>
    </row>
    <row r="6" spans="1:29" s="33" customFormat="1" ht="44.25" customHeight="1" thickBot="1">
      <c r="A6" s="1053"/>
      <c r="B6" s="1054"/>
      <c r="C6" s="363"/>
      <c r="D6" s="365"/>
      <c r="E6" s="364"/>
      <c r="F6" s="1053"/>
      <c r="G6" s="1054"/>
      <c r="H6" s="1058"/>
      <c r="I6" s="366" t="s">
        <v>102</v>
      </c>
      <c r="J6" s="367" t="s">
        <v>102</v>
      </c>
      <c r="K6" s="367" t="s">
        <v>102</v>
      </c>
      <c r="L6" s="367" t="s">
        <v>102</v>
      </c>
      <c r="M6" s="367" t="s">
        <v>102</v>
      </c>
      <c r="N6" s="368" t="s">
        <v>102</v>
      </c>
      <c r="O6" s="368" t="s">
        <v>102</v>
      </c>
      <c r="P6" s="368" t="s">
        <v>102</v>
      </c>
      <c r="Q6" s="368" t="s">
        <v>102</v>
      </c>
      <c r="R6" s="369" t="s">
        <v>85</v>
      </c>
      <c r="S6" s="370" t="s">
        <v>84</v>
      </c>
      <c r="T6" s="371" t="s">
        <v>86</v>
      </c>
      <c r="U6" s="367" t="s">
        <v>102</v>
      </c>
      <c r="V6" s="372" t="s">
        <v>85</v>
      </c>
      <c r="W6" s="373" t="s">
        <v>254</v>
      </c>
      <c r="X6" s="373" t="s">
        <v>86</v>
      </c>
      <c r="Y6" s="373" t="s">
        <v>102</v>
      </c>
      <c r="Z6" s="372" t="s">
        <v>85</v>
      </c>
      <c r="AA6" s="367" t="s">
        <v>84</v>
      </c>
      <c r="AB6" s="366" t="s">
        <v>86</v>
      </c>
      <c r="AC6" s="367" t="s">
        <v>102</v>
      </c>
    </row>
    <row r="7" spans="1:29" ht="34.5" customHeight="1" thickBot="1">
      <c r="A7" s="1041" t="s">
        <v>103</v>
      </c>
      <c r="B7" s="1042"/>
      <c r="C7" s="1045" t="s">
        <v>58</v>
      </c>
      <c r="D7" s="1046"/>
      <c r="E7" s="1047"/>
      <c r="F7" s="1045" t="s">
        <v>50</v>
      </c>
      <c r="G7" s="1047"/>
      <c r="H7" s="374" t="s">
        <v>73</v>
      </c>
      <c r="I7" s="374">
        <v>2695000</v>
      </c>
      <c r="J7" s="374">
        <v>300000</v>
      </c>
      <c r="K7" s="374">
        <v>0</v>
      </c>
      <c r="L7" s="374">
        <v>3500000</v>
      </c>
      <c r="M7" s="375">
        <v>3500000</v>
      </c>
      <c r="N7" s="375">
        <v>3989000</v>
      </c>
      <c r="O7" s="375">
        <v>100000</v>
      </c>
      <c r="P7" s="376">
        <v>4000000</v>
      </c>
      <c r="Q7" s="376">
        <v>1500000</v>
      </c>
      <c r="R7" s="376"/>
      <c r="S7" s="535">
        <v>2452000</v>
      </c>
      <c r="T7" s="296"/>
      <c r="U7" s="297"/>
      <c r="V7" s="298"/>
      <c r="W7" s="534">
        <v>2724000</v>
      </c>
      <c r="X7" s="296"/>
      <c r="Y7" s="298"/>
      <c r="Z7" s="298"/>
      <c r="AA7" s="533">
        <v>2724000</v>
      </c>
      <c r="AB7" s="295"/>
      <c r="AC7" s="115">
        <f>AA7-AB7</f>
        <v>2724000</v>
      </c>
    </row>
    <row r="8" spans="1:29" ht="31.5" customHeight="1" thickBot="1">
      <c r="A8" s="1043"/>
      <c r="B8" s="1044"/>
      <c r="C8" s="378" t="s">
        <v>57</v>
      </c>
      <c r="D8" s="379"/>
      <c r="E8" s="379"/>
      <c r="F8" s="379"/>
      <c r="G8" s="379"/>
      <c r="H8" s="380"/>
      <c r="I8" s="381">
        <f aca="true" t="shared" si="0" ref="I8:AC8">SUM(I7)</f>
        <v>2695000</v>
      </c>
      <c r="J8" s="381">
        <f t="shared" si="0"/>
        <v>300000</v>
      </c>
      <c r="K8" s="381">
        <f t="shared" si="0"/>
        <v>0</v>
      </c>
      <c r="L8" s="381">
        <f>SUM(L7)</f>
        <v>3500000</v>
      </c>
      <c r="M8" s="381">
        <f>SUM(M7)</f>
        <v>3500000</v>
      </c>
      <c r="N8" s="381">
        <f>SUM(N7)</f>
        <v>3989000</v>
      </c>
      <c r="O8" s="381">
        <f t="shared" si="0"/>
        <v>100000</v>
      </c>
      <c r="P8" s="381">
        <f t="shared" si="0"/>
        <v>4000000</v>
      </c>
      <c r="Q8" s="381">
        <f t="shared" si="0"/>
        <v>1500000</v>
      </c>
      <c r="R8" s="381">
        <f t="shared" si="0"/>
        <v>0</v>
      </c>
      <c r="S8" s="381">
        <f t="shared" si="0"/>
        <v>2452000</v>
      </c>
      <c r="T8" s="300">
        <f t="shared" si="0"/>
        <v>0</v>
      </c>
      <c r="U8" s="300">
        <f t="shared" si="0"/>
        <v>0</v>
      </c>
      <c r="V8" s="300">
        <f t="shared" si="0"/>
        <v>0</v>
      </c>
      <c r="W8" s="300">
        <f t="shared" si="0"/>
        <v>2724000</v>
      </c>
      <c r="X8" s="300">
        <f t="shared" si="0"/>
        <v>0</v>
      </c>
      <c r="Y8" s="300">
        <f t="shared" si="0"/>
        <v>0</v>
      </c>
      <c r="Z8" s="300">
        <f t="shared" si="0"/>
        <v>0</v>
      </c>
      <c r="AA8" s="300">
        <f t="shared" si="0"/>
        <v>2724000</v>
      </c>
      <c r="AB8" s="300">
        <f t="shared" si="0"/>
        <v>0</v>
      </c>
      <c r="AC8" s="118">
        <f t="shared" si="0"/>
        <v>2724000</v>
      </c>
    </row>
    <row r="9" spans="1:29" s="3" customFormat="1" ht="16.5" customHeight="1" thickBot="1">
      <c r="A9" s="382"/>
      <c r="B9" s="383"/>
      <c r="C9" s="384"/>
      <c r="D9" s="384"/>
      <c r="E9" s="384"/>
      <c r="F9" s="384"/>
      <c r="G9" s="384"/>
      <c r="H9" s="384"/>
      <c r="I9" s="384"/>
      <c r="J9" s="384"/>
      <c r="K9" s="384"/>
      <c r="L9" s="384"/>
      <c r="M9" s="384"/>
      <c r="N9" s="384"/>
      <c r="O9" s="384"/>
      <c r="P9" s="384"/>
      <c r="Q9" s="384"/>
      <c r="R9" s="384"/>
      <c r="S9" s="384"/>
      <c r="T9" s="299"/>
      <c r="U9" s="299"/>
      <c r="V9" s="299"/>
      <c r="W9" s="299"/>
      <c r="X9" s="299"/>
      <c r="Y9" s="299"/>
      <c r="Z9" s="299"/>
      <c r="AA9" s="299"/>
      <c r="AB9" s="299"/>
      <c r="AC9" s="87"/>
    </row>
    <row r="10" spans="1:29" ht="0.75" customHeight="1" thickBot="1">
      <c r="A10" s="1041" t="s">
        <v>18</v>
      </c>
      <c r="B10" s="1042"/>
      <c r="C10" s="1045" t="s">
        <v>58</v>
      </c>
      <c r="D10" s="1046"/>
      <c r="E10" s="1047"/>
      <c r="F10" s="1045" t="s">
        <v>111</v>
      </c>
      <c r="G10" s="1047"/>
      <c r="H10" s="374" t="s">
        <v>88</v>
      </c>
      <c r="I10" s="374">
        <v>10000</v>
      </c>
      <c r="J10" s="374">
        <v>10000</v>
      </c>
      <c r="K10" s="374">
        <v>10000</v>
      </c>
      <c r="L10" s="374">
        <v>10000</v>
      </c>
      <c r="M10" s="375">
        <v>10000</v>
      </c>
      <c r="N10" s="375">
        <v>11000</v>
      </c>
      <c r="O10" s="375"/>
      <c r="P10" s="376"/>
      <c r="Q10" s="376"/>
      <c r="R10" s="376"/>
      <c r="S10" s="377"/>
      <c r="T10" s="296">
        <f>R10-S10</f>
        <v>0</v>
      </c>
      <c r="U10" s="297"/>
      <c r="V10" s="298"/>
      <c r="W10" s="298"/>
      <c r="X10" s="296">
        <f>V10-W10</f>
        <v>0</v>
      </c>
      <c r="Y10" s="298"/>
      <c r="Z10" s="298"/>
      <c r="AA10" s="301">
        <v>0</v>
      </c>
      <c r="AB10" s="295"/>
      <c r="AC10" s="115">
        <f>AA10-AB10</f>
        <v>0</v>
      </c>
    </row>
    <row r="11" spans="1:29" ht="16.5" customHeight="1" hidden="1" thickBot="1">
      <c r="A11" s="1043"/>
      <c r="B11" s="1044"/>
      <c r="C11" s="1059" t="s">
        <v>57</v>
      </c>
      <c r="D11" s="1060"/>
      <c r="E11" s="1060"/>
      <c r="F11" s="1060"/>
      <c r="G11" s="1060"/>
      <c r="H11" s="1061"/>
      <c r="I11" s="381">
        <f aca="true" t="shared" si="1" ref="I11:AC11">SUM(I10)</f>
        <v>10000</v>
      </c>
      <c r="J11" s="381">
        <f t="shared" si="1"/>
        <v>10000</v>
      </c>
      <c r="K11" s="381">
        <f t="shared" si="1"/>
        <v>10000</v>
      </c>
      <c r="L11" s="381">
        <f>SUM(L10)</f>
        <v>10000</v>
      </c>
      <c r="M11" s="381">
        <f>SUM(M10)</f>
        <v>10000</v>
      </c>
      <c r="N11" s="381">
        <f>SUM(N10)</f>
        <v>11000</v>
      </c>
      <c r="O11" s="381">
        <f t="shared" si="1"/>
        <v>0</v>
      </c>
      <c r="P11" s="381">
        <f t="shared" si="1"/>
        <v>0</v>
      </c>
      <c r="Q11" s="381"/>
      <c r="R11" s="381">
        <f t="shared" si="1"/>
        <v>0</v>
      </c>
      <c r="S11" s="381">
        <f t="shared" si="1"/>
        <v>0</v>
      </c>
      <c r="T11" s="300">
        <f t="shared" si="1"/>
        <v>0</v>
      </c>
      <c r="U11" s="302">
        <f t="shared" si="1"/>
        <v>0</v>
      </c>
      <c r="V11" s="302"/>
      <c r="W11" s="302"/>
      <c r="X11" s="302"/>
      <c r="Y11" s="302"/>
      <c r="Z11" s="302"/>
      <c r="AA11" s="302">
        <f t="shared" si="1"/>
        <v>0</v>
      </c>
      <c r="AB11" s="302">
        <f t="shared" si="1"/>
        <v>0</v>
      </c>
      <c r="AC11" s="118">
        <f t="shared" si="1"/>
        <v>0</v>
      </c>
    </row>
    <row r="12" spans="1:29" s="3" customFormat="1" ht="16.5" customHeight="1" thickBot="1">
      <c r="A12" s="382"/>
      <c r="B12" s="383"/>
      <c r="C12" s="384"/>
      <c r="D12" s="384"/>
      <c r="E12" s="384"/>
      <c r="F12" s="384"/>
      <c r="G12" s="384"/>
      <c r="H12" s="384"/>
      <c r="I12" s="384"/>
      <c r="J12" s="384"/>
      <c r="K12" s="384"/>
      <c r="L12" s="384"/>
      <c r="M12" s="384"/>
      <c r="N12" s="384"/>
      <c r="O12" s="384"/>
      <c r="P12" s="384"/>
      <c r="Q12" s="384"/>
      <c r="R12" s="384"/>
      <c r="S12" s="384"/>
      <c r="T12" s="299"/>
      <c r="U12" s="299"/>
      <c r="V12" s="299"/>
      <c r="W12" s="299"/>
      <c r="X12" s="299"/>
      <c r="Y12" s="299"/>
      <c r="Z12" s="299"/>
      <c r="AA12" s="299"/>
      <c r="AB12" s="299"/>
      <c r="AC12" s="87"/>
    </row>
    <row r="13" spans="1:29" s="33" customFormat="1" ht="19.5" customHeight="1" thickBot="1">
      <c r="A13" s="389" t="s">
        <v>59</v>
      </c>
      <c r="B13" s="385"/>
      <c r="C13" s="385"/>
      <c r="D13" s="385"/>
      <c r="E13" s="385"/>
      <c r="F13" s="385"/>
      <c r="G13" s="385"/>
      <c r="H13" s="392"/>
      <c r="I13" s="386" t="e">
        <f>#REF!+#REF!+#REF!+#REF!+#REF!+#REF!+#REF!+#REF!+#REF!+I8+I11</f>
        <v>#REF!</v>
      </c>
      <c r="J13" s="386" t="e">
        <f>#REF!+#REF!+#REF!+#REF!+#REF!+#REF!+#REF!+#REF!+#REF!+J8+J11</f>
        <v>#REF!</v>
      </c>
      <c r="K13" s="386" t="e">
        <f>#REF!+#REF!+#REF!+#REF!+#REF!+#REF!+#REF!+#REF!+#REF!+K8+K11</f>
        <v>#REF!</v>
      </c>
      <c r="L13" s="386" t="e">
        <f>#REF!+#REF!+#REF!+#REF!+#REF!+#REF!+#REF!+#REF!+#REF!+L8+L11</f>
        <v>#REF!</v>
      </c>
      <c r="M13" s="386" t="e">
        <f>#REF!+#REF!+#REF!+#REF!+#REF!+#REF!+#REF!+#REF!+#REF!+#REF!+M8+M11</f>
        <v>#REF!</v>
      </c>
      <c r="N13" s="386" t="e">
        <f>#REF!+#REF!+#REF!+N8+N11</f>
        <v>#REF!</v>
      </c>
      <c r="O13" s="386">
        <f aca="true" t="shared" si="2" ref="O13:AB13">O8+O11</f>
        <v>100000</v>
      </c>
      <c r="P13" s="386">
        <f t="shared" si="2"/>
        <v>4000000</v>
      </c>
      <c r="Q13" s="386">
        <f t="shared" si="2"/>
        <v>1500000</v>
      </c>
      <c r="R13" s="386">
        <f t="shared" si="2"/>
        <v>0</v>
      </c>
      <c r="S13" s="386">
        <f t="shared" si="2"/>
        <v>2452000</v>
      </c>
      <c r="T13" s="92">
        <f t="shared" si="2"/>
        <v>0</v>
      </c>
      <c r="U13" s="92">
        <f t="shared" si="2"/>
        <v>0</v>
      </c>
      <c r="V13" s="92">
        <f t="shared" si="2"/>
        <v>0</v>
      </c>
      <c r="W13" s="92">
        <f t="shared" si="2"/>
        <v>2724000</v>
      </c>
      <c r="X13" s="92">
        <f t="shared" si="2"/>
        <v>0</v>
      </c>
      <c r="Y13" s="92">
        <f t="shared" si="2"/>
        <v>0</v>
      </c>
      <c r="Z13" s="92">
        <f t="shared" si="2"/>
        <v>0</v>
      </c>
      <c r="AA13" s="92">
        <f t="shared" si="2"/>
        <v>2724000</v>
      </c>
      <c r="AB13" s="92">
        <f t="shared" si="2"/>
        <v>0</v>
      </c>
      <c r="AC13" s="92" t="e">
        <f>#REF!+#REF!+#REF!+#REF!+#REF!+#REF!+#REF!+#REF!+#REF!+AC8+AC11</f>
        <v>#REF!</v>
      </c>
    </row>
    <row r="14" spans="1:29" s="3" customFormat="1" ht="22.5" customHeight="1" thickBot="1">
      <c r="A14" s="382"/>
      <c r="B14" s="383"/>
      <c r="C14" s="384"/>
      <c r="D14" s="384"/>
      <c r="E14" s="384"/>
      <c r="F14" s="384"/>
      <c r="G14" s="384"/>
      <c r="H14" s="384"/>
      <c r="I14" s="384"/>
      <c r="J14" s="384"/>
      <c r="K14" s="384"/>
      <c r="L14" s="384"/>
      <c r="M14" s="384"/>
      <c r="N14" s="384"/>
      <c r="O14" s="384"/>
      <c r="P14" s="384"/>
      <c r="Q14" s="384"/>
      <c r="R14" s="384"/>
      <c r="S14" s="384"/>
      <c r="T14" s="299"/>
      <c r="U14" s="299"/>
      <c r="V14" s="299"/>
      <c r="W14" s="299"/>
      <c r="X14" s="299"/>
      <c r="Y14" s="299"/>
      <c r="Z14" s="299"/>
      <c r="AA14" s="299"/>
      <c r="AB14" s="299"/>
      <c r="AC14" s="87"/>
    </row>
    <row r="15" spans="1:29" ht="36" customHeight="1" thickBot="1">
      <c r="A15" s="1062" t="s">
        <v>112</v>
      </c>
      <c r="B15" s="1063"/>
      <c r="C15" s="1068" t="s">
        <v>60</v>
      </c>
      <c r="D15" s="1069"/>
      <c r="E15" s="1063"/>
      <c r="F15" s="1072" t="s">
        <v>50</v>
      </c>
      <c r="G15" s="1073"/>
      <c r="H15" s="396" t="s">
        <v>73</v>
      </c>
      <c r="I15" s="396">
        <f aca="true" t="shared" si="3" ref="I15:AC15">I7</f>
        <v>2695000</v>
      </c>
      <c r="J15" s="396">
        <f t="shared" si="3"/>
        <v>300000</v>
      </c>
      <c r="K15" s="396">
        <f t="shared" si="3"/>
        <v>0</v>
      </c>
      <c r="L15" s="396">
        <f t="shared" si="3"/>
        <v>3500000</v>
      </c>
      <c r="M15" s="397">
        <f t="shared" si="3"/>
        <v>3500000</v>
      </c>
      <c r="N15" s="397">
        <f t="shared" si="3"/>
        <v>3989000</v>
      </c>
      <c r="O15" s="397">
        <f t="shared" si="3"/>
        <v>100000</v>
      </c>
      <c r="P15" s="397">
        <f t="shared" si="3"/>
        <v>4000000</v>
      </c>
      <c r="Q15" s="397">
        <f t="shared" si="3"/>
        <v>1500000</v>
      </c>
      <c r="R15" s="397">
        <f t="shared" si="3"/>
        <v>0</v>
      </c>
      <c r="S15" s="398">
        <f t="shared" si="3"/>
        <v>2452000</v>
      </c>
      <c r="T15" s="399">
        <f t="shared" si="3"/>
        <v>0</v>
      </c>
      <c r="U15" s="399">
        <f t="shared" si="3"/>
        <v>0</v>
      </c>
      <c r="V15" s="399">
        <f t="shared" si="3"/>
        <v>0</v>
      </c>
      <c r="W15" s="399">
        <f t="shared" si="3"/>
        <v>2724000</v>
      </c>
      <c r="X15" s="399">
        <f t="shared" si="3"/>
        <v>0</v>
      </c>
      <c r="Y15" s="399">
        <f t="shared" si="3"/>
        <v>0</v>
      </c>
      <c r="Z15" s="399">
        <f t="shared" si="3"/>
        <v>0</v>
      </c>
      <c r="AA15" s="400">
        <f t="shared" si="3"/>
        <v>2724000</v>
      </c>
      <c r="AB15" s="401">
        <f t="shared" si="3"/>
        <v>0</v>
      </c>
      <c r="AC15" s="116">
        <f t="shared" si="3"/>
        <v>2724000</v>
      </c>
    </row>
    <row r="16" spans="1:29" ht="27.75" customHeight="1" hidden="1" thickBot="1">
      <c r="A16" s="1064"/>
      <c r="B16" s="1065"/>
      <c r="C16" s="1064"/>
      <c r="D16" s="1070"/>
      <c r="E16" s="1065"/>
      <c r="F16" s="1076" t="s">
        <v>111</v>
      </c>
      <c r="G16" s="1077"/>
      <c r="H16" s="402" t="s">
        <v>88</v>
      </c>
      <c r="I16" s="402">
        <f aca="true" t="shared" si="4" ref="I16:R16">I10</f>
        <v>10000</v>
      </c>
      <c r="J16" s="402">
        <f t="shared" si="4"/>
        <v>10000</v>
      </c>
      <c r="K16" s="402">
        <f t="shared" si="4"/>
        <v>10000</v>
      </c>
      <c r="L16" s="402">
        <f t="shared" si="4"/>
        <v>10000</v>
      </c>
      <c r="M16" s="403">
        <f t="shared" si="4"/>
        <v>10000</v>
      </c>
      <c r="N16" s="403">
        <f t="shared" si="4"/>
        <v>11000</v>
      </c>
      <c r="O16" s="403">
        <f t="shared" si="4"/>
        <v>0</v>
      </c>
      <c r="P16" s="403"/>
      <c r="Q16" s="403"/>
      <c r="R16" s="403">
        <f t="shared" si="4"/>
        <v>0</v>
      </c>
      <c r="S16" s="404">
        <f>S10</f>
        <v>0</v>
      </c>
      <c r="T16" s="405">
        <f>T10</f>
        <v>0</v>
      </c>
      <c r="U16" s="405">
        <f aca="true" t="shared" si="5" ref="U16:Z16">U10</f>
        <v>0</v>
      </c>
      <c r="V16" s="405">
        <f t="shared" si="5"/>
        <v>0</v>
      </c>
      <c r="W16" s="405">
        <f t="shared" si="5"/>
        <v>0</v>
      </c>
      <c r="X16" s="405">
        <f t="shared" si="5"/>
        <v>0</v>
      </c>
      <c r="Y16" s="405">
        <f t="shared" si="5"/>
        <v>0</v>
      </c>
      <c r="Z16" s="405">
        <f t="shared" si="5"/>
        <v>0</v>
      </c>
      <c r="AA16" s="406">
        <f>AA10</f>
        <v>0</v>
      </c>
      <c r="AB16" s="407">
        <f>AB10</f>
        <v>0</v>
      </c>
      <c r="AC16" s="117">
        <f>AC10</f>
        <v>0</v>
      </c>
    </row>
    <row r="17" spans="1:29" ht="23.25" customHeight="1" thickBot="1">
      <c r="A17" s="1066"/>
      <c r="B17" s="1067"/>
      <c r="C17" s="1066"/>
      <c r="D17" s="1071"/>
      <c r="E17" s="1067"/>
      <c r="F17" s="1074" t="s">
        <v>125</v>
      </c>
      <c r="G17" s="1074"/>
      <c r="H17" s="1075"/>
      <c r="I17" s="511">
        <f aca="true" t="shared" si="6" ref="I17:AC17">SUM(I15:I16)</f>
        <v>2705000</v>
      </c>
      <c r="J17" s="511">
        <f t="shared" si="6"/>
        <v>310000</v>
      </c>
      <c r="K17" s="511">
        <f t="shared" si="6"/>
        <v>10000</v>
      </c>
      <c r="L17" s="511">
        <f>SUM(L15:L16)</f>
        <v>3510000</v>
      </c>
      <c r="M17" s="511">
        <f>SUM(M15:M16)</f>
        <v>3510000</v>
      </c>
      <c r="N17" s="511">
        <f>SUM(N15:N16)</f>
        <v>4000000</v>
      </c>
      <c r="O17" s="511">
        <f t="shared" si="6"/>
        <v>100000</v>
      </c>
      <c r="P17" s="511">
        <f t="shared" si="6"/>
        <v>4000000</v>
      </c>
      <c r="Q17" s="511">
        <f t="shared" si="6"/>
        <v>1500000</v>
      </c>
      <c r="R17" s="511">
        <f>SUM(R15:R16)</f>
        <v>0</v>
      </c>
      <c r="S17" s="511">
        <f t="shared" si="6"/>
        <v>2452000</v>
      </c>
      <c r="T17" s="512">
        <f t="shared" si="6"/>
        <v>0</v>
      </c>
      <c r="U17" s="512">
        <f t="shared" si="6"/>
        <v>0</v>
      </c>
      <c r="V17" s="512">
        <f t="shared" si="6"/>
        <v>0</v>
      </c>
      <c r="W17" s="512">
        <f t="shared" si="6"/>
        <v>2724000</v>
      </c>
      <c r="X17" s="512">
        <f t="shared" si="6"/>
        <v>0</v>
      </c>
      <c r="Y17" s="512">
        <f t="shared" si="6"/>
        <v>0</v>
      </c>
      <c r="Z17" s="512">
        <f t="shared" si="6"/>
        <v>0</v>
      </c>
      <c r="AA17" s="513">
        <f t="shared" si="6"/>
        <v>2724000</v>
      </c>
      <c r="AB17" s="513">
        <f t="shared" si="6"/>
        <v>0</v>
      </c>
      <c r="AC17" s="119">
        <f t="shared" si="6"/>
        <v>2724000</v>
      </c>
    </row>
    <row r="18" spans="1:29" s="3" customFormat="1" ht="16.5" customHeight="1">
      <c r="A18" s="382"/>
      <c r="B18" s="383"/>
      <c r="C18" s="384"/>
      <c r="D18" s="384"/>
      <c r="E18" s="384"/>
      <c r="F18" s="384"/>
      <c r="G18" s="384"/>
      <c r="H18" s="384"/>
      <c r="I18" s="384"/>
      <c r="J18" s="384"/>
      <c r="K18" s="384"/>
      <c r="L18" s="384"/>
      <c r="M18" s="384"/>
      <c r="N18" s="384"/>
      <c r="O18" s="384"/>
      <c r="P18" s="384"/>
      <c r="Q18" s="384"/>
      <c r="R18" s="384"/>
      <c r="S18" s="384"/>
      <c r="T18" s="299"/>
      <c r="U18" s="299"/>
      <c r="V18" s="299"/>
      <c r="W18" s="299"/>
      <c r="X18" s="299"/>
      <c r="Y18" s="299"/>
      <c r="Z18" s="299"/>
      <c r="AA18" s="299"/>
      <c r="AB18" s="299"/>
      <c r="AC18" s="87"/>
    </row>
    <row r="19" spans="1:29" s="3" customFormat="1" ht="16.5" customHeight="1">
      <c r="A19" s="382"/>
      <c r="B19" s="383"/>
      <c r="C19" s="384"/>
      <c r="D19" s="384"/>
      <c r="E19" s="384"/>
      <c r="F19" s="384"/>
      <c r="G19" s="384"/>
      <c r="H19" s="384"/>
      <c r="I19" s="384"/>
      <c r="J19" s="384"/>
      <c r="K19" s="384"/>
      <c r="L19" s="384"/>
      <c r="M19" s="384"/>
      <c r="N19" s="384"/>
      <c r="O19" s="384"/>
      <c r="P19" s="384"/>
      <c r="Q19" s="384"/>
      <c r="R19" s="384"/>
      <c r="S19" s="384"/>
      <c r="T19" s="299"/>
      <c r="U19" s="299"/>
      <c r="V19" s="299"/>
      <c r="W19" s="299"/>
      <c r="X19" s="299"/>
      <c r="Y19" s="299"/>
      <c r="Z19" s="299"/>
      <c r="AA19" s="299"/>
      <c r="AB19" s="299"/>
      <c r="AC19" s="87"/>
    </row>
    <row r="20" spans="1:23" ht="25.5" customHeight="1">
      <c r="A20" s="387"/>
      <c r="B20" s="536" t="s">
        <v>485</v>
      </c>
      <c r="C20" s="537"/>
      <c r="D20" s="537"/>
      <c r="E20" s="537"/>
      <c r="F20" s="537"/>
      <c r="G20" s="537"/>
      <c r="H20" s="537"/>
      <c r="I20" s="537"/>
      <c r="J20" s="537"/>
      <c r="K20" s="537"/>
      <c r="L20" s="537"/>
      <c r="M20" s="537"/>
      <c r="N20" s="537"/>
      <c r="O20" s="537"/>
      <c r="P20" s="537"/>
      <c r="Q20" s="537"/>
      <c r="R20" s="537"/>
      <c r="S20" s="537"/>
      <c r="T20" s="538"/>
      <c r="U20" s="538"/>
      <c r="V20" s="538"/>
      <c r="W20" s="538"/>
    </row>
    <row r="21" spans="1:19" ht="15.75">
      <c r="A21" s="387"/>
      <c r="B21" s="387" t="s">
        <v>486</v>
      </c>
      <c r="C21" s="388"/>
      <c r="D21" s="388"/>
      <c r="E21" s="388"/>
      <c r="F21" s="388"/>
      <c r="G21" s="388"/>
      <c r="H21" s="388"/>
      <c r="I21" s="388"/>
      <c r="J21" s="388"/>
      <c r="K21" s="388"/>
      <c r="L21" s="388"/>
      <c r="M21" s="388"/>
      <c r="N21" s="388"/>
      <c r="O21" s="388"/>
      <c r="P21" s="388"/>
      <c r="Q21" s="388"/>
      <c r="R21" s="388"/>
      <c r="S21" s="388"/>
    </row>
    <row r="22" spans="1:19" ht="15.75">
      <c r="A22" s="387"/>
      <c r="B22" s="387"/>
      <c r="C22" s="388"/>
      <c r="D22" s="388"/>
      <c r="E22" s="388"/>
      <c r="F22" s="388"/>
      <c r="G22" s="388"/>
      <c r="H22" s="388"/>
      <c r="I22" s="388"/>
      <c r="J22" s="388"/>
      <c r="K22" s="388"/>
      <c r="L22" s="388"/>
      <c r="M22" s="388"/>
      <c r="N22" s="388"/>
      <c r="O22" s="388"/>
      <c r="P22" s="388"/>
      <c r="Q22" s="388"/>
      <c r="R22" s="388"/>
      <c r="S22" s="388"/>
    </row>
  </sheetData>
  <sheetProtection/>
  <mergeCells count="21">
    <mergeCell ref="A1:AC1"/>
    <mergeCell ref="A3:AC3"/>
    <mergeCell ref="I4:AC4"/>
    <mergeCell ref="R5:U5"/>
    <mergeCell ref="V5:Y5"/>
    <mergeCell ref="F10:G10"/>
    <mergeCell ref="A15:B17"/>
    <mergeCell ref="C15:E17"/>
    <mergeCell ref="F15:G15"/>
    <mergeCell ref="F17:H17"/>
    <mergeCell ref="F16:G16"/>
    <mergeCell ref="A7:B8"/>
    <mergeCell ref="C10:E10"/>
    <mergeCell ref="Z5:AC5"/>
    <mergeCell ref="A10:B11"/>
    <mergeCell ref="F4:G6"/>
    <mergeCell ref="C7:E7"/>
    <mergeCell ref="A4:B6"/>
    <mergeCell ref="F7:G7"/>
    <mergeCell ref="H4:H6"/>
    <mergeCell ref="C11:H11"/>
  </mergeCells>
  <printOptions horizontalCentered="1"/>
  <pageMargins left="0.15748031496062992" right="0.15748031496062992" top="0.3937007874015748" bottom="0.3937007874015748" header="0.5118110236220472" footer="0.5118110236220472"/>
  <pageSetup horizontalDpi="300" verticalDpi="300" orientation="landscape" paperSize="9" scale="70" r:id="rId1"/>
  <headerFooter alignWithMargins="0">
    <oddFooter>&amp;CSayfa &amp;P / &amp;N</oddFooter>
  </headerFooter>
</worksheet>
</file>

<file path=xl/worksheets/sheet11.xml><?xml version="1.0" encoding="utf-8"?>
<worksheet xmlns="http://schemas.openxmlformats.org/spreadsheetml/2006/main" xmlns:r="http://schemas.openxmlformats.org/officeDocument/2006/relationships">
  <sheetPr>
    <tabColor indexed="10"/>
  </sheetPr>
  <dimension ref="A2:AK12"/>
  <sheetViews>
    <sheetView zoomScalePageLayoutView="0" workbookViewId="0" topLeftCell="A1">
      <selection activeCell="M7" sqref="M7"/>
    </sheetView>
  </sheetViews>
  <sheetFormatPr defaultColWidth="9.140625" defaultRowHeight="12.75" customHeight="1"/>
  <cols>
    <col min="1" max="1" width="35.00390625" style="28" customWidth="1"/>
    <col min="2" max="2" width="9.00390625" style="28" customWidth="1"/>
    <col min="3" max="3" width="13.00390625" style="28" customWidth="1"/>
    <col min="4" max="4" width="15.8515625" style="28" customWidth="1"/>
    <col min="5" max="10" width="13.00390625" style="28" customWidth="1"/>
    <col min="11" max="16384" width="9.140625" style="28" customWidth="1"/>
  </cols>
  <sheetData>
    <row r="2" spans="1:10" s="52" customFormat="1" ht="22.5" customHeight="1">
      <c r="A2" s="834" t="s">
        <v>472</v>
      </c>
      <c r="B2" s="863"/>
      <c r="C2" s="863"/>
      <c r="D2" s="863"/>
      <c r="E2" s="863"/>
      <c r="F2" s="863"/>
      <c r="G2" s="863"/>
      <c r="H2" s="863"/>
      <c r="I2" s="863"/>
      <c r="J2" s="863"/>
    </row>
    <row r="4" spans="1:37" s="16" customFormat="1" ht="21.75" customHeight="1" thickBot="1">
      <c r="A4" s="30" t="s">
        <v>99</v>
      </c>
      <c r="B4" s="30"/>
      <c r="C4" s="31"/>
      <c r="D4" s="30"/>
      <c r="E4" s="31"/>
      <c r="F4" s="32"/>
      <c r="G4" s="32"/>
      <c r="H4" s="864" t="s">
        <v>462</v>
      </c>
      <c r="I4" s="865"/>
      <c r="J4" s="865"/>
      <c r="K4" s="34"/>
      <c r="L4" s="32"/>
      <c r="M4" s="32"/>
      <c r="N4" s="34"/>
      <c r="O4" s="34"/>
      <c r="P4" s="34"/>
      <c r="Q4" s="32"/>
      <c r="R4" s="32"/>
      <c r="S4" s="34"/>
      <c r="T4" s="34"/>
      <c r="U4" s="30"/>
      <c r="V4" s="30"/>
      <c r="W4" s="30"/>
      <c r="X4" s="30"/>
      <c r="Y4" s="30"/>
      <c r="Z4" s="30"/>
      <c r="AA4" s="30"/>
      <c r="AB4" s="30"/>
      <c r="AC4" s="30"/>
      <c r="AD4" s="30"/>
      <c r="AE4" s="30"/>
      <c r="AF4" s="30"/>
      <c r="AG4" s="30"/>
      <c r="AH4" s="30"/>
      <c r="AI4" s="30"/>
      <c r="AJ4" s="30"/>
      <c r="AK4" s="30"/>
    </row>
    <row r="5" spans="1:10" ht="40.5" customHeight="1" thickBot="1">
      <c r="A5" s="866" t="s">
        <v>28</v>
      </c>
      <c r="B5" s="866" t="s">
        <v>24</v>
      </c>
      <c r="C5" s="866" t="s">
        <v>124</v>
      </c>
      <c r="D5" s="866" t="s">
        <v>465</v>
      </c>
      <c r="E5" s="869" t="s">
        <v>466</v>
      </c>
      <c r="F5" s="870"/>
      <c r="G5" s="870"/>
      <c r="H5" s="871"/>
      <c r="I5" s="866" t="s">
        <v>381</v>
      </c>
      <c r="J5" s="866" t="s">
        <v>467</v>
      </c>
    </row>
    <row r="6" spans="1:10" ht="40.5" customHeight="1" thickBot="1">
      <c r="A6" s="867"/>
      <c r="B6" s="867"/>
      <c r="C6" s="867"/>
      <c r="D6" s="868"/>
      <c r="E6" s="51" t="s">
        <v>25</v>
      </c>
      <c r="F6" s="51" t="s">
        <v>26</v>
      </c>
      <c r="G6" s="51" t="s">
        <v>27</v>
      </c>
      <c r="H6" s="51" t="s">
        <v>125</v>
      </c>
      <c r="I6" s="872"/>
      <c r="J6" s="872"/>
    </row>
    <row r="7" spans="1:10" s="33" customFormat="1" ht="30" customHeight="1">
      <c r="A7" s="177" t="s">
        <v>200</v>
      </c>
      <c r="B7" s="178">
        <v>1</v>
      </c>
      <c r="C7" s="179"/>
      <c r="D7" s="179"/>
      <c r="E7" s="179"/>
      <c r="F7" s="179"/>
      <c r="G7" s="179">
        <v>0</v>
      </c>
      <c r="H7" s="179">
        <f>SUM(E7:G7)</f>
        <v>0</v>
      </c>
      <c r="I7" s="179"/>
      <c r="J7" s="179"/>
    </row>
    <row r="8" spans="1:10" s="33" customFormat="1" ht="30" customHeight="1">
      <c r="A8" s="177"/>
      <c r="B8" s="178"/>
      <c r="C8" s="179"/>
      <c r="D8" s="179"/>
      <c r="E8" s="179"/>
      <c r="F8" s="179"/>
      <c r="G8" s="179"/>
      <c r="H8" s="179"/>
      <c r="I8" s="179"/>
      <c r="J8" s="179"/>
    </row>
    <row r="9" spans="1:10" s="33" customFormat="1" ht="30" customHeight="1" thickBot="1">
      <c r="A9" s="177"/>
      <c r="B9" s="178"/>
      <c r="C9" s="179"/>
      <c r="D9" s="179"/>
      <c r="E9" s="188"/>
      <c r="F9" s="179"/>
      <c r="G9" s="179"/>
      <c r="H9" s="179"/>
      <c r="I9" s="179"/>
      <c r="J9" s="179"/>
    </row>
    <row r="10" spans="1:10" ht="30" customHeight="1" thickBot="1">
      <c r="A10" s="185" t="s">
        <v>125</v>
      </c>
      <c r="B10" s="186">
        <f aca="true" t="shared" si="0" ref="B10:J10">SUM(B7:B9)</f>
        <v>1</v>
      </c>
      <c r="C10" s="187">
        <f t="shared" si="0"/>
        <v>0</v>
      </c>
      <c r="D10" s="187">
        <f t="shared" si="0"/>
        <v>0</v>
      </c>
      <c r="E10" s="187">
        <f t="shared" si="0"/>
        <v>0</v>
      </c>
      <c r="F10" s="187">
        <f t="shared" si="0"/>
        <v>0</v>
      </c>
      <c r="G10" s="187">
        <f t="shared" si="0"/>
        <v>0</v>
      </c>
      <c r="H10" s="187">
        <f t="shared" si="0"/>
        <v>0</v>
      </c>
      <c r="I10" s="187">
        <f t="shared" si="0"/>
        <v>0</v>
      </c>
      <c r="J10" s="187">
        <f t="shared" si="0"/>
        <v>0</v>
      </c>
    </row>
    <row r="12" ht="12.75" customHeight="1">
      <c r="A12" s="33"/>
    </row>
  </sheetData>
  <sheetProtection/>
  <mergeCells count="9">
    <mergeCell ref="A2:J2"/>
    <mergeCell ref="H4:J4"/>
    <mergeCell ref="A5:A6"/>
    <mergeCell ref="B5:B6"/>
    <mergeCell ref="C5:C6"/>
    <mergeCell ref="D5:D6"/>
    <mergeCell ref="E5:H5"/>
    <mergeCell ref="I5:I6"/>
    <mergeCell ref="J5:J6"/>
  </mergeCells>
  <printOptions horizontalCentered="1"/>
  <pageMargins left="0" right="0.3937007874015748" top="0.7874015748031497" bottom="0.7874015748031497" header="0" footer="0"/>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tabColor indexed="10"/>
  </sheetPr>
  <dimension ref="A9:S43"/>
  <sheetViews>
    <sheetView zoomScalePageLayoutView="0" workbookViewId="0" topLeftCell="A7">
      <selection activeCell="A26" sqref="A26:E26"/>
    </sheetView>
  </sheetViews>
  <sheetFormatPr defaultColWidth="9.140625" defaultRowHeight="12.75" customHeight="1"/>
  <cols>
    <col min="1" max="1" width="16.00390625" style="28" customWidth="1"/>
    <col min="2" max="2" width="24.8515625" style="28" customWidth="1"/>
    <col min="3" max="3" width="10.140625" style="28" customWidth="1"/>
    <col min="4" max="4" width="16.7109375" style="28" customWidth="1"/>
    <col min="5" max="5" width="14.140625" style="28" customWidth="1"/>
    <col min="6" max="6" width="4.57421875" style="28" hidden="1" customWidth="1"/>
    <col min="7" max="7" width="3.7109375" style="28" hidden="1" customWidth="1"/>
    <col min="8" max="8" width="10.28125" style="28" customWidth="1"/>
    <col min="9" max="9" width="14.57421875" style="28" customWidth="1"/>
    <col min="10" max="10" width="10.57421875" style="28" customWidth="1"/>
    <col min="11" max="11" width="9.00390625" style="28" hidden="1" customWidth="1"/>
    <col min="12" max="12" width="9.28125" style="28" bestFit="1" customWidth="1"/>
    <col min="13" max="13" width="11.8515625" style="28" customWidth="1"/>
    <col min="14" max="14" width="7.140625" style="28" hidden="1" customWidth="1"/>
    <col min="15" max="15" width="8.8515625" style="28" customWidth="1"/>
    <col min="16" max="16" width="11.57421875" style="28" customWidth="1"/>
    <col min="17" max="17" width="7.57421875" style="28" hidden="1" customWidth="1"/>
    <col min="18" max="18" width="9.28125" style="28" bestFit="1" customWidth="1"/>
    <col min="19" max="19" width="11.00390625" style="28" customWidth="1"/>
    <col min="20" max="16384" width="9.140625" style="28" customWidth="1"/>
  </cols>
  <sheetData>
    <row r="1" ht="12.75" customHeight="1" hidden="1"/>
    <row r="9" spans="1:19" s="27" customFormat="1" ht="22.5" customHeight="1">
      <c r="A9" s="834" t="s">
        <v>473</v>
      </c>
      <c r="B9" s="972"/>
      <c r="C9" s="972"/>
      <c r="D9" s="972"/>
      <c r="E9" s="972"/>
      <c r="F9" s="972"/>
      <c r="G9" s="972"/>
      <c r="H9" s="972"/>
      <c r="I9" s="972"/>
      <c r="J9" s="972"/>
      <c r="K9" s="972"/>
      <c r="L9" s="972"/>
      <c r="M9" s="972"/>
      <c r="N9" s="972"/>
      <c r="O9" s="972"/>
      <c r="P9" s="972"/>
      <c r="Q9" s="972"/>
      <c r="R9" s="972"/>
      <c r="S9" s="972"/>
    </row>
    <row r="11" spans="1:18" s="16" customFormat="1" ht="21.75" customHeight="1">
      <c r="A11" s="16" t="s">
        <v>29</v>
      </c>
      <c r="C11" s="18"/>
      <c r="E11" s="18"/>
      <c r="F11" s="29"/>
      <c r="G11" s="29"/>
      <c r="H11" s="29"/>
      <c r="I11" s="29"/>
      <c r="J11" s="29"/>
      <c r="K11" s="29"/>
      <c r="L11" s="29"/>
      <c r="M11" s="29"/>
      <c r="N11" s="29"/>
      <c r="O11" s="29"/>
      <c r="P11" s="29"/>
      <c r="Q11" s="29"/>
      <c r="R11" s="29"/>
    </row>
    <row r="12" spans="1:19" s="16" customFormat="1" ht="21" customHeight="1" thickBot="1">
      <c r="A12" s="30" t="s">
        <v>123</v>
      </c>
      <c r="B12" s="30"/>
      <c r="C12" s="31"/>
      <c r="D12" s="30"/>
      <c r="E12" s="31"/>
      <c r="F12" s="32"/>
      <c r="G12" s="32"/>
      <c r="H12" s="32"/>
      <c r="I12" s="34"/>
      <c r="J12" s="34"/>
      <c r="K12" s="34"/>
      <c r="L12" s="34"/>
      <c r="M12" s="34"/>
      <c r="N12" s="34"/>
      <c r="O12" s="34"/>
      <c r="P12" s="864" t="s">
        <v>462</v>
      </c>
      <c r="Q12" s="977"/>
      <c r="R12" s="977"/>
      <c r="S12" s="977"/>
    </row>
    <row r="13" spans="1:19" s="22" customFormat="1" ht="76.5" customHeight="1" thickBot="1">
      <c r="A13" s="978" t="s">
        <v>126</v>
      </c>
      <c r="B13" s="979" t="s">
        <v>127</v>
      </c>
      <c r="C13" s="980" t="s">
        <v>33</v>
      </c>
      <c r="D13" s="978" t="s">
        <v>128</v>
      </c>
      <c r="E13" s="980" t="s">
        <v>34</v>
      </c>
      <c r="F13" s="1001" t="s">
        <v>124</v>
      </c>
      <c r="G13" s="1001"/>
      <c r="H13" s="1001"/>
      <c r="I13" s="393" t="s">
        <v>469</v>
      </c>
      <c r="J13" s="983" t="s">
        <v>252</v>
      </c>
      <c r="K13" s="984"/>
      <c r="L13" s="985"/>
      <c r="M13" s="983" t="s">
        <v>384</v>
      </c>
      <c r="N13" s="984"/>
      <c r="O13" s="985"/>
      <c r="P13" s="983" t="s">
        <v>470</v>
      </c>
      <c r="Q13" s="984"/>
      <c r="R13" s="985"/>
      <c r="S13" s="998" t="s">
        <v>478</v>
      </c>
    </row>
    <row r="14" spans="1:19" s="22" customFormat="1" ht="21.75" customHeight="1" thickBot="1">
      <c r="A14" s="978"/>
      <c r="B14" s="979"/>
      <c r="C14" s="980"/>
      <c r="D14" s="978"/>
      <c r="E14" s="980"/>
      <c r="F14" s="983" t="s">
        <v>130</v>
      </c>
      <c r="G14" s="985"/>
      <c r="H14" s="975" t="s">
        <v>125</v>
      </c>
      <c r="I14" s="975" t="s">
        <v>125</v>
      </c>
      <c r="J14" s="981" t="s">
        <v>122</v>
      </c>
      <c r="K14" s="973" t="s">
        <v>35</v>
      </c>
      <c r="L14" s="975" t="s">
        <v>125</v>
      </c>
      <c r="M14" s="981" t="s">
        <v>122</v>
      </c>
      <c r="N14" s="973" t="s">
        <v>35</v>
      </c>
      <c r="O14" s="975" t="s">
        <v>125</v>
      </c>
      <c r="P14" s="981" t="s">
        <v>122</v>
      </c>
      <c r="Q14" s="973" t="s">
        <v>35</v>
      </c>
      <c r="R14" s="975" t="s">
        <v>125</v>
      </c>
      <c r="S14" s="999"/>
    </row>
    <row r="15" spans="1:19" s="22" customFormat="1" ht="36" customHeight="1" thickBot="1">
      <c r="A15" s="978"/>
      <c r="B15" s="979"/>
      <c r="C15" s="980"/>
      <c r="D15" s="978"/>
      <c r="E15" s="980"/>
      <c r="F15" s="35" t="s">
        <v>89</v>
      </c>
      <c r="G15" s="35" t="s">
        <v>129</v>
      </c>
      <c r="H15" s="976"/>
      <c r="I15" s="976"/>
      <c r="J15" s="982"/>
      <c r="K15" s="974"/>
      <c r="L15" s="976"/>
      <c r="M15" s="982"/>
      <c r="N15" s="974"/>
      <c r="O15" s="976"/>
      <c r="P15" s="982"/>
      <c r="Q15" s="974"/>
      <c r="R15" s="976"/>
      <c r="S15" s="1000"/>
    </row>
    <row r="16" spans="1:19" s="36" customFormat="1" ht="22.5" customHeight="1" thickBot="1">
      <c r="A16" s="995" t="s">
        <v>121</v>
      </c>
      <c r="B16" s="996"/>
      <c r="C16" s="996"/>
      <c r="D16" s="996"/>
      <c r="E16" s="997"/>
      <c r="F16" s="218" t="e">
        <f aca="true" t="shared" si="0" ref="F16:S16">F19+F25</f>
        <v>#REF!</v>
      </c>
      <c r="G16" s="218" t="e">
        <f t="shared" si="0"/>
        <v>#REF!</v>
      </c>
      <c r="H16" s="218">
        <f t="shared" si="0"/>
        <v>0</v>
      </c>
      <c r="I16" s="218">
        <f t="shared" si="0"/>
        <v>0</v>
      </c>
      <c r="J16" s="218">
        <f t="shared" si="0"/>
        <v>0</v>
      </c>
      <c r="K16" s="218">
        <f t="shared" si="0"/>
        <v>0</v>
      </c>
      <c r="L16" s="218">
        <f t="shared" si="0"/>
        <v>0</v>
      </c>
      <c r="M16" s="218">
        <f t="shared" si="0"/>
        <v>0</v>
      </c>
      <c r="N16" s="218">
        <f t="shared" si="0"/>
        <v>0</v>
      </c>
      <c r="O16" s="218">
        <f t="shared" si="0"/>
        <v>0</v>
      </c>
      <c r="P16" s="218">
        <f t="shared" si="0"/>
        <v>0</v>
      </c>
      <c r="Q16" s="218">
        <f t="shared" si="0"/>
        <v>0</v>
      </c>
      <c r="R16" s="218">
        <f t="shared" si="0"/>
        <v>0</v>
      </c>
      <c r="S16" s="218">
        <f t="shared" si="0"/>
        <v>0</v>
      </c>
    </row>
    <row r="17" spans="1:19" s="17" customFormat="1" ht="4.5" customHeight="1">
      <c r="A17" s="195"/>
      <c r="B17" s="195"/>
      <c r="C17" s="196"/>
      <c r="D17" s="195"/>
      <c r="E17" s="196"/>
      <c r="F17" s="197"/>
      <c r="G17" s="197"/>
      <c r="H17" s="197"/>
      <c r="I17" s="197"/>
      <c r="J17" s="197"/>
      <c r="K17" s="197"/>
      <c r="L17" s="197"/>
      <c r="M17" s="197"/>
      <c r="N17" s="197"/>
      <c r="O17" s="197"/>
      <c r="P17" s="197"/>
      <c r="Q17" s="197"/>
      <c r="R17" s="197"/>
      <c r="S17" s="197"/>
    </row>
    <row r="18" spans="1:19" s="17" customFormat="1" ht="4.5" customHeight="1" thickBot="1">
      <c r="A18" s="195"/>
      <c r="B18" s="195"/>
      <c r="C18" s="196"/>
      <c r="D18" s="195"/>
      <c r="E18" s="196"/>
      <c r="F18" s="197"/>
      <c r="G18" s="197"/>
      <c r="H18" s="197"/>
      <c r="I18" s="197"/>
      <c r="J18" s="197"/>
      <c r="K18" s="197"/>
      <c r="L18" s="197"/>
      <c r="M18" s="197"/>
      <c r="N18" s="197"/>
      <c r="O18" s="197"/>
      <c r="P18" s="197"/>
      <c r="Q18" s="197"/>
      <c r="R18" s="197"/>
      <c r="S18" s="197"/>
    </row>
    <row r="19" spans="1:19" s="37" customFormat="1" ht="21.75" customHeight="1" thickBot="1">
      <c r="A19" s="989" t="s">
        <v>19</v>
      </c>
      <c r="B19" s="990"/>
      <c r="C19" s="990"/>
      <c r="D19" s="990"/>
      <c r="E19" s="991"/>
      <c r="F19" s="198" t="e">
        <f aca="true" t="shared" si="1" ref="F19:S19">F21+F23</f>
        <v>#REF!</v>
      </c>
      <c r="G19" s="198" t="e">
        <f t="shared" si="1"/>
        <v>#REF!</v>
      </c>
      <c r="H19" s="198">
        <f t="shared" si="1"/>
        <v>0</v>
      </c>
      <c r="I19" s="198">
        <f t="shared" si="1"/>
        <v>0</v>
      </c>
      <c r="J19" s="198">
        <f t="shared" si="1"/>
        <v>0</v>
      </c>
      <c r="K19" s="198">
        <f t="shared" si="1"/>
        <v>0</v>
      </c>
      <c r="L19" s="198">
        <f t="shared" si="1"/>
        <v>0</v>
      </c>
      <c r="M19" s="198">
        <f t="shared" si="1"/>
        <v>0</v>
      </c>
      <c r="N19" s="198">
        <f t="shared" si="1"/>
        <v>0</v>
      </c>
      <c r="O19" s="198">
        <f t="shared" si="1"/>
        <v>0</v>
      </c>
      <c r="P19" s="198">
        <f t="shared" si="1"/>
        <v>0</v>
      </c>
      <c r="Q19" s="198">
        <f t="shared" si="1"/>
        <v>0</v>
      </c>
      <c r="R19" s="198">
        <f t="shared" si="1"/>
        <v>0</v>
      </c>
      <c r="S19" s="198">
        <f t="shared" si="1"/>
        <v>0</v>
      </c>
    </row>
    <row r="20" spans="1:19" s="17" customFormat="1" ht="4.5" customHeight="1" thickBot="1">
      <c r="A20" s="195"/>
      <c r="B20" s="195"/>
      <c r="C20" s="196"/>
      <c r="D20" s="195"/>
      <c r="E20" s="196"/>
      <c r="F20" s="197"/>
      <c r="G20" s="197"/>
      <c r="H20" s="197"/>
      <c r="I20" s="197"/>
      <c r="J20" s="197"/>
      <c r="K20" s="197"/>
      <c r="L20" s="197"/>
      <c r="M20" s="197"/>
      <c r="N20" s="197"/>
      <c r="O20" s="197"/>
      <c r="P20" s="197"/>
      <c r="Q20" s="197"/>
      <c r="R20" s="197"/>
      <c r="S20" s="197"/>
    </row>
    <row r="21" spans="1:19" s="5" customFormat="1" ht="21" customHeight="1" thickBot="1">
      <c r="A21" s="992" t="s">
        <v>480</v>
      </c>
      <c r="B21" s="993"/>
      <c r="C21" s="993"/>
      <c r="D21" s="993"/>
      <c r="E21" s="994"/>
      <c r="F21" s="189" t="e">
        <f>F22</f>
        <v>#REF!</v>
      </c>
      <c r="G21" s="189" t="e">
        <f>G22</f>
        <v>#REF!</v>
      </c>
      <c r="H21" s="189">
        <f>H22</f>
        <v>0</v>
      </c>
      <c r="I21" s="189">
        <f aca="true" t="shared" si="2" ref="I21:S21">I22</f>
        <v>0</v>
      </c>
      <c r="J21" s="189">
        <f t="shared" si="2"/>
        <v>0</v>
      </c>
      <c r="K21" s="189">
        <f t="shared" si="2"/>
        <v>0</v>
      </c>
      <c r="L21" s="189">
        <f t="shared" si="2"/>
        <v>0</v>
      </c>
      <c r="M21" s="189">
        <f t="shared" si="2"/>
        <v>0</v>
      </c>
      <c r="N21" s="189">
        <f t="shared" si="2"/>
        <v>0</v>
      </c>
      <c r="O21" s="189">
        <f t="shared" si="2"/>
        <v>0</v>
      </c>
      <c r="P21" s="189">
        <f t="shared" si="2"/>
        <v>0</v>
      </c>
      <c r="Q21" s="189">
        <f t="shared" si="2"/>
        <v>0</v>
      </c>
      <c r="R21" s="189">
        <f t="shared" si="2"/>
        <v>0</v>
      </c>
      <c r="S21" s="189">
        <f t="shared" si="2"/>
        <v>0</v>
      </c>
    </row>
    <row r="22" spans="1:19" s="21" customFormat="1" ht="30" customHeight="1" thickBot="1">
      <c r="A22" s="219"/>
      <c r="B22" s="220"/>
      <c r="C22" s="221"/>
      <c r="D22" s="220"/>
      <c r="E22" s="221"/>
      <c r="F22" s="209" t="e">
        <f>#REF!+#REF!</f>
        <v>#REF!</v>
      </c>
      <c r="G22" s="209" t="e">
        <f>#REF!+#REF!</f>
        <v>#REF!</v>
      </c>
      <c r="H22" s="209">
        <f>I22+L22</f>
        <v>0</v>
      </c>
      <c r="I22" s="209">
        <v>0</v>
      </c>
      <c r="J22" s="209">
        <v>0</v>
      </c>
      <c r="K22" s="222">
        <v>0</v>
      </c>
      <c r="L22" s="209">
        <f>SUM(J22:K22)</f>
        <v>0</v>
      </c>
      <c r="M22" s="209">
        <v>0</v>
      </c>
      <c r="N22" s="222">
        <v>0</v>
      </c>
      <c r="O22" s="209">
        <f>SUM(M22:N22)</f>
        <v>0</v>
      </c>
      <c r="P22" s="209">
        <v>0</v>
      </c>
      <c r="Q22" s="222">
        <v>0</v>
      </c>
      <c r="R22" s="209">
        <f>SUM(P22:Q22)</f>
        <v>0</v>
      </c>
      <c r="S22" s="223">
        <f>L22+O22+R22</f>
        <v>0</v>
      </c>
    </row>
    <row r="23" spans="1:19" s="5" customFormat="1" ht="21" customHeight="1" thickBot="1">
      <c r="A23" s="992" t="s">
        <v>481</v>
      </c>
      <c r="B23" s="993"/>
      <c r="C23" s="993"/>
      <c r="D23" s="993"/>
      <c r="E23" s="994"/>
      <c r="F23" s="224" t="e">
        <f>F24</f>
        <v>#REF!</v>
      </c>
      <c r="G23" s="224" t="e">
        <f aca="true" t="shared" si="3" ref="G23:S23">G24</f>
        <v>#REF!</v>
      </c>
      <c r="H23" s="224">
        <f t="shared" si="3"/>
        <v>0</v>
      </c>
      <c r="I23" s="224">
        <f t="shared" si="3"/>
        <v>0</v>
      </c>
      <c r="J23" s="224">
        <f t="shared" si="3"/>
        <v>0</v>
      </c>
      <c r="K23" s="224">
        <f t="shared" si="3"/>
        <v>0</v>
      </c>
      <c r="L23" s="224">
        <f t="shared" si="3"/>
        <v>0</v>
      </c>
      <c r="M23" s="224">
        <f t="shared" si="3"/>
        <v>0</v>
      </c>
      <c r="N23" s="224">
        <f t="shared" si="3"/>
        <v>0</v>
      </c>
      <c r="O23" s="224">
        <f t="shared" si="3"/>
        <v>0</v>
      </c>
      <c r="P23" s="224">
        <f t="shared" si="3"/>
        <v>0</v>
      </c>
      <c r="Q23" s="224">
        <f t="shared" si="3"/>
        <v>0</v>
      </c>
      <c r="R23" s="224">
        <f t="shared" si="3"/>
        <v>0</v>
      </c>
      <c r="S23" s="224">
        <f t="shared" si="3"/>
        <v>0</v>
      </c>
    </row>
    <row r="24" spans="1:19" s="21" customFormat="1" ht="54" customHeight="1" thickBot="1">
      <c r="A24" s="225" t="s">
        <v>134</v>
      </c>
      <c r="B24" s="226" t="s">
        <v>133</v>
      </c>
      <c r="C24" s="191" t="s">
        <v>21</v>
      </c>
      <c r="D24" s="190"/>
      <c r="E24" s="191"/>
      <c r="F24" s="192" t="e">
        <f>#REF!+#REF!+#REF!+#REF!</f>
        <v>#REF!</v>
      </c>
      <c r="G24" s="192" t="e">
        <f>#REF!+#REF!+#REF!+#REF!</f>
        <v>#REF!</v>
      </c>
      <c r="H24" s="192"/>
      <c r="I24" s="192"/>
      <c r="J24" s="192"/>
      <c r="K24" s="193">
        <v>0</v>
      </c>
      <c r="L24" s="192">
        <f>SUM(J24:K24)</f>
        <v>0</v>
      </c>
      <c r="M24" s="192"/>
      <c r="N24" s="193">
        <v>0</v>
      </c>
      <c r="O24" s="209">
        <f>SUM(M24:N24)</f>
        <v>0</v>
      </c>
      <c r="P24" s="209"/>
      <c r="Q24" s="193">
        <v>0</v>
      </c>
      <c r="R24" s="192">
        <f>SUM(P24:Q24)</f>
        <v>0</v>
      </c>
      <c r="S24" s="194">
        <f>L24+O24+R24</f>
        <v>0</v>
      </c>
    </row>
    <row r="25" spans="1:19" s="37" customFormat="1" ht="21.75" customHeight="1" thickBot="1">
      <c r="A25" s="989" t="s">
        <v>20</v>
      </c>
      <c r="B25" s="990"/>
      <c r="C25" s="990"/>
      <c r="D25" s="990"/>
      <c r="E25" s="991"/>
      <c r="F25" s="198" t="e">
        <f aca="true" t="shared" si="4" ref="F25:S25">F26+F28</f>
        <v>#REF!</v>
      </c>
      <c r="G25" s="198" t="e">
        <f t="shared" si="4"/>
        <v>#REF!</v>
      </c>
      <c r="H25" s="198">
        <f t="shared" si="4"/>
        <v>0</v>
      </c>
      <c r="I25" s="198">
        <f t="shared" si="4"/>
        <v>0</v>
      </c>
      <c r="J25" s="198">
        <f t="shared" si="4"/>
        <v>0</v>
      </c>
      <c r="K25" s="198">
        <f t="shared" si="4"/>
        <v>0</v>
      </c>
      <c r="L25" s="198">
        <f t="shared" si="4"/>
        <v>0</v>
      </c>
      <c r="M25" s="198">
        <f t="shared" si="4"/>
        <v>0</v>
      </c>
      <c r="N25" s="198">
        <f t="shared" si="4"/>
        <v>0</v>
      </c>
      <c r="O25" s="198">
        <f t="shared" si="4"/>
        <v>0</v>
      </c>
      <c r="P25" s="198">
        <f t="shared" si="4"/>
        <v>0</v>
      </c>
      <c r="Q25" s="198">
        <f t="shared" si="4"/>
        <v>0</v>
      </c>
      <c r="R25" s="198">
        <f t="shared" si="4"/>
        <v>0</v>
      </c>
      <c r="S25" s="198">
        <f t="shared" si="4"/>
        <v>0</v>
      </c>
    </row>
    <row r="26" spans="1:19" s="5" customFormat="1" ht="21" customHeight="1" thickBot="1">
      <c r="A26" s="992" t="s">
        <v>480</v>
      </c>
      <c r="B26" s="993"/>
      <c r="C26" s="993"/>
      <c r="D26" s="993"/>
      <c r="E26" s="994"/>
      <c r="F26" s="189" t="e">
        <f aca="true" t="shared" si="5" ref="F26:S26">SUM(F27:F27)</f>
        <v>#REF!</v>
      </c>
      <c r="G26" s="189" t="e">
        <f t="shared" si="5"/>
        <v>#REF!</v>
      </c>
      <c r="H26" s="189">
        <f t="shared" si="5"/>
        <v>0</v>
      </c>
      <c r="I26" s="189">
        <f t="shared" si="5"/>
        <v>0</v>
      </c>
      <c r="J26" s="189">
        <f t="shared" si="5"/>
        <v>0</v>
      </c>
      <c r="K26" s="189">
        <f t="shared" si="5"/>
        <v>0</v>
      </c>
      <c r="L26" s="189">
        <f t="shared" si="5"/>
        <v>0</v>
      </c>
      <c r="M26" s="189">
        <f t="shared" si="5"/>
        <v>0</v>
      </c>
      <c r="N26" s="189">
        <f t="shared" si="5"/>
        <v>0</v>
      </c>
      <c r="O26" s="189">
        <f t="shared" si="5"/>
        <v>0</v>
      </c>
      <c r="P26" s="189">
        <f t="shared" si="5"/>
        <v>0</v>
      </c>
      <c r="Q26" s="189">
        <f t="shared" si="5"/>
        <v>0</v>
      </c>
      <c r="R26" s="189">
        <f t="shared" si="5"/>
        <v>0</v>
      </c>
      <c r="S26" s="189">
        <f t="shared" si="5"/>
        <v>0</v>
      </c>
    </row>
    <row r="27" spans="1:19" s="21" customFormat="1" ht="45.75" customHeight="1" thickBot="1">
      <c r="A27" s="227" t="s">
        <v>2</v>
      </c>
      <c r="B27" s="200"/>
      <c r="C27" s="201" t="s">
        <v>21</v>
      </c>
      <c r="D27" s="190"/>
      <c r="E27" s="199"/>
      <c r="F27" s="202" t="e">
        <f>#REF!</f>
        <v>#REF!</v>
      </c>
      <c r="G27" s="202" t="e">
        <f>#REF!</f>
        <v>#REF!</v>
      </c>
      <c r="H27" s="202">
        <f>L27</f>
        <v>0</v>
      </c>
      <c r="I27" s="202">
        <v>0</v>
      </c>
      <c r="J27" s="202">
        <v>0</v>
      </c>
      <c r="K27" s="203">
        <v>0</v>
      </c>
      <c r="L27" s="202">
        <f>SUM(J27:K27)</f>
        <v>0</v>
      </c>
      <c r="M27" s="202">
        <v>0</v>
      </c>
      <c r="N27" s="203">
        <v>0</v>
      </c>
      <c r="O27" s="202">
        <f>SUM(M27:N27)</f>
        <v>0</v>
      </c>
      <c r="P27" s="202">
        <v>0</v>
      </c>
      <c r="Q27" s="203">
        <v>0</v>
      </c>
      <c r="R27" s="202">
        <f>SUM(P27:Q27)</f>
        <v>0</v>
      </c>
      <c r="S27" s="204">
        <f>L27+O27+R27</f>
        <v>0</v>
      </c>
    </row>
    <row r="28" spans="1:19" s="5" customFormat="1" ht="21" customHeight="1" thickBot="1">
      <c r="A28" s="992" t="s">
        <v>481</v>
      </c>
      <c r="B28" s="993"/>
      <c r="C28" s="993"/>
      <c r="D28" s="993"/>
      <c r="E28" s="994"/>
      <c r="F28" s="189" t="e">
        <f>SUM(F29:F33)</f>
        <v>#REF!</v>
      </c>
      <c r="G28" s="189" t="e">
        <f aca="true" t="shared" si="6" ref="G28:S28">SUM(G29:G33)</f>
        <v>#REF!</v>
      </c>
      <c r="H28" s="189">
        <f t="shared" si="6"/>
        <v>0</v>
      </c>
      <c r="I28" s="189">
        <f t="shared" si="6"/>
        <v>0</v>
      </c>
      <c r="J28" s="189">
        <f t="shared" si="6"/>
        <v>0</v>
      </c>
      <c r="K28" s="189">
        <f t="shared" si="6"/>
        <v>0</v>
      </c>
      <c r="L28" s="189">
        <f t="shared" si="6"/>
        <v>0</v>
      </c>
      <c r="M28" s="189">
        <f t="shared" si="6"/>
        <v>0</v>
      </c>
      <c r="N28" s="189">
        <f t="shared" si="6"/>
        <v>0</v>
      </c>
      <c r="O28" s="189">
        <f t="shared" si="6"/>
        <v>0</v>
      </c>
      <c r="P28" s="189">
        <f t="shared" si="6"/>
        <v>0</v>
      </c>
      <c r="Q28" s="189">
        <f t="shared" si="6"/>
        <v>0</v>
      </c>
      <c r="R28" s="189">
        <f t="shared" si="6"/>
        <v>0</v>
      </c>
      <c r="S28" s="189">
        <f t="shared" si="6"/>
        <v>0</v>
      </c>
    </row>
    <row r="29" spans="1:19" s="21" customFormat="1" ht="30" customHeight="1">
      <c r="A29" s="228" t="s">
        <v>2</v>
      </c>
      <c r="B29" s="220"/>
      <c r="C29" s="221"/>
      <c r="D29" s="220"/>
      <c r="E29" s="221"/>
      <c r="F29" s="208" t="e">
        <f>#REF!+#REF!+#REF!+#REF!</f>
        <v>#REF!</v>
      </c>
      <c r="G29" s="208" t="e">
        <f>#REF!+#REF!+#REF!+#REF!</f>
        <v>#REF!</v>
      </c>
      <c r="H29" s="208">
        <f>I29+S29</f>
        <v>0</v>
      </c>
      <c r="I29" s="208">
        <v>0</v>
      </c>
      <c r="J29" s="208">
        <v>0</v>
      </c>
      <c r="K29" s="210">
        <v>0</v>
      </c>
      <c r="L29" s="208">
        <f>SUM(J29:K29)</f>
        <v>0</v>
      </c>
      <c r="M29" s="208">
        <v>0</v>
      </c>
      <c r="N29" s="210">
        <v>0</v>
      </c>
      <c r="O29" s="202">
        <f>SUM(M29:N29)</f>
        <v>0</v>
      </c>
      <c r="P29" s="202">
        <v>0</v>
      </c>
      <c r="Q29" s="203">
        <v>0</v>
      </c>
      <c r="R29" s="202">
        <f>SUM(P29:Q29)</f>
        <v>0</v>
      </c>
      <c r="S29" s="204">
        <f>L29+O29+R29</f>
        <v>0</v>
      </c>
    </row>
    <row r="30" spans="1:19" s="21" customFormat="1" ht="30" customHeight="1">
      <c r="A30" s="228" t="s">
        <v>2</v>
      </c>
      <c r="B30" s="220"/>
      <c r="C30" s="221"/>
      <c r="D30" s="206"/>
      <c r="E30" s="221"/>
      <c r="F30" s="208" t="e">
        <f>#REF!+#REF!+#REF!+#REF!</f>
        <v>#REF!</v>
      </c>
      <c r="G30" s="208" t="e">
        <f>#REF!+#REF!+#REF!+#REF!</f>
        <v>#REF!</v>
      </c>
      <c r="H30" s="208">
        <f>S30</f>
        <v>0</v>
      </c>
      <c r="I30" s="208">
        <v>0</v>
      </c>
      <c r="J30" s="208">
        <v>0</v>
      </c>
      <c r="K30" s="210">
        <v>0</v>
      </c>
      <c r="L30" s="208">
        <f>SUM(J30:K30)</f>
        <v>0</v>
      </c>
      <c r="M30" s="208">
        <v>0</v>
      </c>
      <c r="N30" s="210">
        <v>0</v>
      </c>
      <c r="O30" s="208">
        <f>SUM(M30:N30)</f>
        <v>0</v>
      </c>
      <c r="P30" s="208">
        <v>0</v>
      </c>
      <c r="Q30" s="210">
        <v>0</v>
      </c>
      <c r="R30" s="208">
        <f>SUM(P30:Q30)</f>
        <v>0</v>
      </c>
      <c r="S30" s="211">
        <f>L30+O30+R30</f>
        <v>0</v>
      </c>
    </row>
    <row r="31" spans="1:19" s="21" customFormat="1" ht="30" customHeight="1">
      <c r="A31" s="219"/>
      <c r="B31" s="220"/>
      <c r="C31" s="221"/>
      <c r="D31" s="206"/>
      <c r="E31" s="221"/>
      <c r="F31" s="208" t="e">
        <f>#REF!+#REF!+#REF!+#REF!</f>
        <v>#REF!</v>
      </c>
      <c r="G31" s="208" t="e">
        <f>#REF!+#REF!+#REF!+#REF!</f>
        <v>#REF!</v>
      </c>
      <c r="H31" s="208">
        <f>S31</f>
        <v>0</v>
      </c>
      <c r="I31" s="208">
        <v>0</v>
      </c>
      <c r="J31" s="208">
        <v>0</v>
      </c>
      <c r="K31" s="210">
        <v>0</v>
      </c>
      <c r="L31" s="208">
        <f>SUM(J31:K31)</f>
        <v>0</v>
      </c>
      <c r="M31" s="208">
        <v>0</v>
      </c>
      <c r="N31" s="210">
        <v>0</v>
      </c>
      <c r="O31" s="208">
        <f>SUM(M31:N31)</f>
        <v>0</v>
      </c>
      <c r="P31" s="208">
        <v>0</v>
      </c>
      <c r="Q31" s="210">
        <v>0</v>
      </c>
      <c r="R31" s="208">
        <f>SUM(P31:Q31)</f>
        <v>0</v>
      </c>
      <c r="S31" s="211">
        <f>L31+O31+R31</f>
        <v>0</v>
      </c>
    </row>
    <row r="32" spans="1:19" s="21" customFormat="1" ht="30" customHeight="1" hidden="1">
      <c r="A32" s="205"/>
      <c r="B32" s="229"/>
      <c r="C32" s="207"/>
      <c r="D32" s="206"/>
      <c r="E32" s="207"/>
      <c r="F32" s="208" t="e">
        <f>#REF!+#REF!+#REF!+#REF!</f>
        <v>#REF!</v>
      </c>
      <c r="G32" s="208" t="e">
        <f>#REF!+#REF!+#REF!+#REF!</f>
        <v>#REF!</v>
      </c>
      <c r="H32" s="208">
        <f>S32</f>
        <v>0</v>
      </c>
      <c r="I32" s="208">
        <v>0</v>
      </c>
      <c r="J32" s="208">
        <v>0</v>
      </c>
      <c r="K32" s="210">
        <v>0</v>
      </c>
      <c r="L32" s="208">
        <f>SUM(J32:K32)</f>
        <v>0</v>
      </c>
      <c r="M32" s="208">
        <v>0</v>
      </c>
      <c r="N32" s="210">
        <v>0</v>
      </c>
      <c r="O32" s="208">
        <f>SUM(M32:N32)</f>
        <v>0</v>
      </c>
      <c r="P32" s="208">
        <v>0</v>
      </c>
      <c r="Q32" s="210">
        <v>0</v>
      </c>
      <c r="R32" s="208">
        <f>SUM(P32:Q32)</f>
        <v>0</v>
      </c>
      <c r="S32" s="211">
        <f>L32+O32+R32</f>
        <v>0</v>
      </c>
    </row>
    <row r="33" spans="1:19" s="21" customFormat="1" ht="30" customHeight="1" hidden="1">
      <c r="A33" s="212"/>
      <c r="B33" s="213"/>
      <c r="C33" s="214"/>
      <c r="D33" s="213"/>
      <c r="E33" s="214"/>
      <c r="F33" s="215" t="e">
        <f>#REF!+#REF!+#REF!+#REF!</f>
        <v>#REF!</v>
      </c>
      <c r="G33" s="215" t="e">
        <f>#REF!+#REF!+#REF!+#REF!</f>
        <v>#REF!</v>
      </c>
      <c r="H33" s="215">
        <f>S33</f>
        <v>0</v>
      </c>
      <c r="I33" s="215">
        <v>0</v>
      </c>
      <c r="J33" s="215">
        <v>0</v>
      </c>
      <c r="K33" s="216">
        <v>0</v>
      </c>
      <c r="L33" s="215">
        <f>SUM(J33:K33)</f>
        <v>0</v>
      </c>
      <c r="M33" s="215">
        <v>0</v>
      </c>
      <c r="N33" s="216">
        <v>0</v>
      </c>
      <c r="O33" s="215">
        <f>SUM(M33:N33)</f>
        <v>0</v>
      </c>
      <c r="P33" s="215">
        <v>0</v>
      </c>
      <c r="Q33" s="216">
        <v>0</v>
      </c>
      <c r="R33" s="215">
        <f>SUM(P33:Q33)</f>
        <v>0</v>
      </c>
      <c r="S33" s="217">
        <f>L33+O33+R33</f>
        <v>0</v>
      </c>
    </row>
    <row r="34" spans="1:18" s="21" customFormat="1" ht="12.75" customHeight="1">
      <c r="A34" s="16"/>
      <c r="B34" s="16"/>
      <c r="C34" s="18"/>
      <c r="D34" s="18"/>
      <c r="E34" s="19"/>
      <c r="F34" s="20"/>
      <c r="G34" s="20"/>
      <c r="H34" s="20"/>
      <c r="I34" s="20"/>
      <c r="J34" s="20"/>
      <c r="K34" s="20"/>
      <c r="L34" s="20"/>
      <c r="M34" s="20"/>
      <c r="N34" s="20"/>
      <c r="O34" s="20"/>
      <c r="P34" s="20"/>
      <c r="Q34" s="20"/>
      <c r="R34" s="20"/>
    </row>
    <row r="35" spans="1:19" s="39" customFormat="1" ht="15" customHeight="1">
      <c r="A35" s="38" t="s">
        <v>105</v>
      </c>
      <c r="B35" s="986" t="s">
        <v>0</v>
      </c>
      <c r="C35" s="987"/>
      <c r="D35" s="987"/>
      <c r="E35" s="987"/>
      <c r="F35" s="987"/>
      <c r="G35" s="987"/>
      <c r="H35" s="987"/>
      <c r="I35" s="987"/>
      <c r="J35" s="987"/>
      <c r="K35" s="987"/>
      <c r="L35" s="987"/>
      <c r="M35" s="987"/>
      <c r="N35" s="987"/>
      <c r="O35" s="987"/>
      <c r="P35" s="987"/>
      <c r="Q35" s="987"/>
      <c r="R35" s="987"/>
      <c r="S35" s="987"/>
    </row>
    <row r="36" spans="1:18" s="40" customFormat="1" ht="12.75" customHeight="1">
      <c r="A36" s="24"/>
      <c r="B36" s="22"/>
      <c r="C36" s="24"/>
      <c r="D36" s="24"/>
      <c r="E36" s="24"/>
      <c r="F36" s="25"/>
      <c r="G36" s="25"/>
      <c r="H36" s="26"/>
      <c r="I36" s="26"/>
      <c r="J36" s="26"/>
      <c r="K36" s="26"/>
      <c r="L36" s="26"/>
      <c r="M36" s="26"/>
      <c r="N36" s="26"/>
      <c r="O36" s="26"/>
      <c r="P36" s="26"/>
      <c r="Q36" s="26"/>
      <c r="R36" s="26"/>
    </row>
    <row r="37" spans="1:19" s="39" customFormat="1" ht="15" customHeight="1">
      <c r="A37" s="41"/>
      <c r="B37" s="986" t="s">
        <v>479</v>
      </c>
      <c r="C37" s="987"/>
      <c r="D37" s="987"/>
      <c r="E37" s="987"/>
      <c r="F37" s="987"/>
      <c r="G37" s="987"/>
      <c r="H37" s="987"/>
      <c r="I37" s="987"/>
      <c r="J37" s="987"/>
      <c r="K37" s="987"/>
      <c r="L37" s="987"/>
      <c r="M37" s="987"/>
      <c r="N37" s="987"/>
      <c r="O37" s="987"/>
      <c r="P37" s="987"/>
      <c r="Q37" s="987"/>
      <c r="R37" s="987"/>
      <c r="S37" s="987"/>
    </row>
    <row r="38" spans="1:18" s="40" customFormat="1" ht="12.75" customHeight="1">
      <c r="A38" s="24"/>
      <c r="B38" s="22"/>
      <c r="C38" s="24"/>
      <c r="D38" s="24"/>
      <c r="E38" s="24"/>
      <c r="F38" s="25"/>
      <c r="G38" s="25"/>
      <c r="H38" s="26"/>
      <c r="I38" s="26"/>
      <c r="J38" s="26"/>
      <c r="K38" s="26"/>
      <c r="L38" s="26"/>
      <c r="M38" s="26"/>
      <c r="N38" s="26"/>
      <c r="O38" s="26"/>
      <c r="P38" s="26"/>
      <c r="Q38" s="26"/>
      <c r="R38" s="26"/>
    </row>
    <row r="39" spans="1:19" s="39" customFormat="1" ht="15" customHeight="1">
      <c r="A39" s="23" t="s">
        <v>1</v>
      </c>
      <c r="B39" s="988" t="s">
        <v>49</v>
      </c>
      <c r="C39" s="988"/>
      <c r="D39" s="988"/>
      <c r="E39" s="988"/>
      <c r="F39" s="988"/>
      <c r="G39" s="988"/>
      <c r="H39" s="988"/>
      <c r="I39" s="988"/>
      <c r="J39" s="988"/>
      <c r="K39" s="988"/>
      <c r="L39" s="988"/>
      <c r="M39" s="988"/>
      <c r="N39" s="988"/>
      <c r="O39" s="988"/>
      <c r="P39" s="988"/>
      <c r="Q39" s="988"/>
      <c r="R39" s="988"/>
      <c r="S39" s="988"/>
    </row>
    <row r="41" spans="2:6" ht="12.75" customHeight="1">
      <c r="B41" s="417"/>
      <c r="C41" s="417"/>
      <c r="D41" s="417"/>
      <c r="E41" s="417"/>
      <c r="F41" s="395"/>
    </row>
    <row r="42" spans="2:8" ht="12.75" customHeight="1">
      <c r="B42" s="540" t="s">
        <v>487</v>
      </c>
      <c r="C42" s="540"/>
      <c r="D42" s="540"/>
      <c r="E42" s="540"/>
      <c r="F42" s="540"/>
      <c r="G42" s="541"/>
      <c r="H42" s="541"/>
    </row>
    <row r="43" spans="2:8" ht="12.75" customHeight="1">
      <c r="B43" s="541"/>
      <c r="C43" s="541"/>
      <c r="D43" s="541"/>
      <c r="E43" s="541"/>
      <c r="F43" s="541"/>
      <c r="G43" s="541"/>
      <c r="H43" s="541"/>
    </row>
  </sheetData>
  <sheetProtection/>
  <mergeCells count="34">
    <mergeCell ref="B37:S37"/>
    <mergeCell ref="B39:S39"/>
    <mergeCell ref="A9:S9"/>
    <mergeCell ref="P12:S12"/>
    <mergeCell ref="J13:L13"/>
    <mergeCell ref="M13:O13"/>
    <mergeCell ref="P13:R13"/>
    <mergeCell ref="S13:S15"/>
    <mergeCell ref="I14:I15"/>
    <mergeCell ref="J14:J15"/>
    <mergeCell ref="L14:L15"/>
    <mergeCell ref="M14:M15"/>
    <mergeCell ref="A16:E16"/>
    <mergeCell ref="A19:E19"/>
    <mergeCell ref="A21:E21"/>
    <mergeCell ref="Q14:Q15"/>
    <mergeCell ref="K14:K15"/>
    <mergeCell ref="R14:R15"/>
    <mergeCell ref="B35:S35"/>
    <mergeCell ref="P14:P15"/>
    <mergeCell ref="A26:E26"/>
    <mergeCell ref="A28:E28"/>
    <mergeCell ref="N14:N15"/>
    <mergeCell ref="O14:O15"/>
    <mergeCell ref="A23:E23"/>
    <mergeCell ref="F14:G14"/>
    <mergeCell ref="H14:H15"/>
    <mergeCell ref="F13:H13"/>
    <mergeCell ref="A25:E25"/>
    <mergeCell ref="A13:A15"/>
    <mergeCell ref="B13:B15"/>
    <mergeCell ref="C13:C15"/>
    <mergeCell ref="D13:D15"/>
    <mergeCell ref="E13:E15"/>
  </mergeCells>
  <printOptions horizontalCentered="1"/>
  <pageMargins left="0" right="0" top="0.5905511811023623" bottom="0.07874015748031496" header="0" footer="0"/>
  <pageSetup horizontalDpi="300" verticalDpi="300" orientation="landscape" paperSize="9" scale="63" r:id="rId2"/>
  <drawing r:id="rId1"/>
</worksheet>
</file>

<file path=xl/worksheets/sheet13.xml><?xml version="1.0" encoding="utf-8"?>
<worksheet xmlns="http://schemas.openxmlformats.org/spreadsheetml/2006/main" xmlns:r="http://schemas.openxmlformats.org/officeDocument/2006/relationships">
  <sheetPr>
    <tabColor rgb="FFFFFF00"/>
  </sheetPr>
  <dimension ref="B1:F20"/>
  <sheetViews>
    <sheetView zoomScalePageLayoutView="0" workbookViewId="0" topLeftCell="A1">
      <selection activeCell="F22" sqref="F22:F23"/>
    </sheetView>
  </sheetViews>
  <sheetFormatPr defaultColWidth="9.140625" defaultRowHeight="12.75" customHeight="1"/>
  <cols>
    <col min="1" max="1" width="2.8515625" style="0" customWidth="1"/>
    <col min="2" max="2" width="14.421875" style="0" customWidth="1"/>
    <col min="3" max="3" width="50.421875" style="0" customWidth="1"/>
    <col min="4" max="4" width="9.8515625" style="0" customWidth="1"/>
    <col min="5" max="5" width="10.7109375" style="0" customWidth="1"/>
    <col min="6" max="6" width="99.140625" style="0" customWidth="1"/>
  </cols>
  <sheetData>
    <row r="1" ht="12.75" customHeight="1">
      <c r="F1" s="1"/>
    </row>
    <row r="6" spans="2:6" s="81" customFormat="1" ht="22.5" customHeight="1">
      <c r="B6" s="1078" t="s">
        <v>474</v>
      </c>
      <c r="C6" s="1078"/>
      <c r="D6" s="1078"/>
      <c r="E6" s="1078"/>
      <c r="F6" s="1078"/>
    </row>
    <row r="7" ht="12.75" customHeight="1">
      <c r="F7" s="1"/>
    </row>
    <row r="8" spans="2:6" s="82" customFormat="1" ht="19.5" customHeight="1">
      <c r="B8" s="82" t="s">
        <v>90</v>
      </c>
      <c r="C8" s="82" t="s">
        <v>168</v>
      </c>
      <c r="F8" s="83"/>
    </row>
    <row r="9" spans="2:6" s="84" customFormat="1" ht="19.5" customHeight="1" thickBot="1">
      <c r="B9" s="82" t="s">
        <v>71</v>
      </c>
      <c r="C9" s="82" t="s">
        <v>72</v>
      </c>
      <c r="D9" s="82"/>
      <c r="E9" s="82"/>
      <c r="F9" s="83"/>
    </row>
    <row r="10" spans="2:6" s="2" customFormat="1" ht="19.5" customHeight="1">
      <c r="B10" s="1086" t="s">
        <v>65</v>
      </c>
      <c r="C10" s="1086" t="s">
        <v>127</v>
      </c>
      <c r="D10" s="1089" t="s">
        <v>66</v>
      </c>
      <c r="E10" s="1089"/>
      <c r="F10" s="1090"/>
    </row>
    <row r="11" spans="2:6" s="2" customFormat="1" ht="19.5" customHeight="1" thickBot="1">
      <c r="B11" s="1087"/>
      <c r="C11" s="1087"/>
      <c r="D11" s="1091"/>
      <c r="E11" s="1091"/>
      <c r="F11" s="1092"/>
    </row>
    <row r="12" spans="2:6" s="2" customFormat="1" ht="19.5" customHeight="1" thickBot="1">
      <c r="B12" s="1088"/>
      <c r="C12" s="1088"/>
      <c r="D12" s="85" t="s">
        <v>68</v>
      </c>
      <c r="E12" s="85" t="s">
        <v>69</v>
      </c>
      <c r="F12" s="85" t="s">
        <v>70</v>
      </c>
    </row>
    <row r="13" spans="2:6" s="6" customFormat="1" ht="30" customHeight="1">
      <c r="B13" s="1083"/>
      <c r="C13" s="1083"/>
      <c r="D13" s="149"/>
      <c r="E13" s="149"/>
      <c r="F13" s="150"/>
    </row>
    <row r="14" spans="2:6" s="6" customFormat="1" ht="30" customHeight="1" thickBot="1">
      <c r="B14" s="868"/>
      <c r="C14" s="868"/>
      <c r="D14" s="149"/>
      <c r="E14" s="149"/>
      <c r="F14" s="150"/>
    </row>
    <row r="15" spans="2:6" s="6" customFormat="1" ht="30" customHeight="1">
      <c r="B15" s="293"/>
      <c r="C15" s="294"/>
      <c r="D15" s="149"/>
      <c r="E15" s="149"/>
      <c r="F15" s="150"/>
    </row>
    <row r="16" spans="2:6" s="6" customFormat="1" ht="30" customHeight="1">
      <c r="B16" s="149"/>
      <c r="C16" s="149"/>
      <c r="D16" s="149"/>
      <c r="E16" s="149"/>
      <c r="F16" s="150"/>
    </row>
    <row r="17" spans="2:6" s="6" customFormat="1" ht="30" customHeight="1">
      <c r="B17" s="149"/>
      <c r="C17" s="149"/>
      <c r="D17" s="149"/>
      <c r="E17" s="149"/>
      <c r="F17" s="150"/>
    </row>
    <row r="18" spans="2:6" ht="12.75" customHeight="1">
      <c r="B18" s="149"/>
      <c r="C18" s="149"/>
      <c r="D18" s="149"/>
      <c r="E18" s="149"/>
      <c r="F18" s="150"/>
    </row>
    <row r="19" spans="2:6" s="2" customFormat="1" ht="19.5" customHeight="1">
      <c r="B19" s="149"/>
      <c r="C19" s="149"/>
      <c r="D19" s="149"/>
      <c r="E19" s="149"/>
      <c r="F19" s="150"/>
    </row>
    <row r="20" spans="2:6" s="2" customFormat="1" ht="19.5" customHeight="1">
      <c r="B20" s="1084" t="s">
        <v>67</v>
      </c>
      <c r="C20" s="1085"/>
      <c r="D20" s="1085"/>
      <c r="E20" s="1085"/>
      <c r="F20" s="1085"/>
    </row>
  </sheetData>
  <sheetProtection/>
  <mergeCells count="7">
    <mergeCell ref="B13:B14"/>
    <mergeCell ref="C13:C14"/>
    <mergeCell ref="B20:F20"/>
    <mergeCell ref="B6:F6"/>
    <mergeCell ref="B10:B12"/>
    <mergeCell ref="C10:C12"/>
    <mergeCell ref="D10:F11"/>
  </mergeCells>
  <printOptions horizontalCentered="1"/>
  <pageMargins left="0.15748031496062992" right="0.1968503937007874" top="0.1968503937007874" bottom="0.6692913385826772" header="0.5118110236220472" footer="0.5118110236220472"/>
  <pageSetup horizontalDpi="300" verticalDpi="300" orientation="landscape" paperSize="9" scale="75" r:id="rId1"/>
  <headerFooter alignWithMargins="0">
    <oddFooter>&amp;CSayfa &amp;P / &amp;N</oddFooter>
  </headerFooter>
</worksheet>
</file>

<file path=xl/worksheets/sheet14.xml><?xml version="1.0" encoding="utf-8"?>
<worksheet xmlns="http://schemas.openxmlformats.org/spreadsheetml/2006/main" xmlns:r="http://schemas.openxmlformats.org/officeDocument/2006/relationships">
  <sheetPr>
    <tabColor rgb="FFFFFF00"/>
  </sheetPr>
  <dimension ref="A4:BA23"/>
  <sheetViews>
    <sheetView tabSelected="1" zoomScalePageLayoutView="0" workbookViewId="0" topLeftCell="C5">
      <selection activeCell="AP23" sqref="AP23"/>
    </sheetView>
  </sheetViews>
  <sheetFormatPr defaultColWidth="9.140625" defaultRowHeight="12.75"/>
  <cols>
    <col min="1" max="1" width="16.421875" style="28" customWidth="1"/>
    <col min="2" max="2" width="16.8515625" style="28" customWidth="1"/>
    <col min="3" max="3" width="17.57421875" style="28" customWidth="1"/>
    <col min="4" max="9" width="10.57421875" style="48" hidden="1" customWidth="1"/>
    <col min="10" max="10" width="11.8515625" style="48" hidden="1" customWidth="1"/>
    <col min="11" max="17" width="10.57421875" style="48" hidden="1" customWidth="1"/>
    <col min="18" max="18" width="11.8515625" style="48" hidden="1" customWidth="1"/>
    <col min="19" max="20" width="10.57421875" style="48" hidden="1" customWidth="1"/>
    <col min="21" max="21" width="8.421875" style="48" hidden="1" customWidth="1"/>
    <col min="22" max="23" width="10.57421875" style="48" hidden="1" customWidth="1"/>
    <col min="24" max="24" width="8.421875" style="48" hidden="1" customWidth="1"/>
    <col min="25" max="25" width="8.28125" style="48" hidden="1" customWidth="1"/>
    <col min="26" max="26" width="11.8515625" style="48" hidden="1" customWidth="1"/>
    <col min="27" max="27" width="16.8515625" style="48" hidden="1" customWidth="1"/>
    <col min="28" max="28" width="10.57421875" style="48" hidden="1" customWidth="1"/>
    <col min="29" max="29" width="9.00390625" style="48" hidden="1" customWidth="1"/>
    <col min="30" max="30" width="10.421875" style="48" hidden="1" customWidth="1"/>
    <col min="31" max="31" width="7.140625" style="48" hidden="1" customWidth="1"/>
    <col min="32" max="32" width="6.8515625" style="48" hidden="1" customWidth="1"/>
    <col min="33" max="33" width="7.57421875" style="48" hidden="1" customWidth="1"/>
    <col min="34" max="34" width="10.7109375" style="48" hidden="1" customWidth="1"/>
    <col min="35" max="35" width="12.00390625" style="48" hidden="1" customWidth="1"/>
    <col min="36" max="43" width="12.00390625" style="48" customWidth="1"/>
    <col min="44" max="44" width="11.421875" style="28" customWidth="1"/>
    <col min="45" max="48" width="9.140625" style="28" customWidth="1"/>
    <col min="49" max="49" width="10.00390625" style="28" customWidth="1"/>
    <col min="50" max="50" width="9.140625" style="28" customWidth="1"/>
    <col min="51" max="51" width="10.140625" style="28" customWidth="1"/>
    <col min="52" max="52" width="10.28125" style="28" customWidth="1"/>
    <col min="53" max="16384" width="9.140625" style="28" customWidth="1"/>
  </cols>
  <sheetData>
    <row r="4" spans="1:52" s="27" customFormat="1" ht="22.5" customHeight="1">
      <c r="A4" s="834" t="s">
        <v>482</v>
      </c>
      <c r="B4" s="834"/>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834"/>
    </row>
    <row r="5" ht="12.75" customHeight="1"/>
    <row r="6" spans="1:43" s="16" customFormat="1" ht="21.75" customHeight="1">
      <c r="A6" s="16" t="s">
        <v>29</v>
      </c>
      <c r="C6" s="18"/>
      <c r="E6" s="18"/>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row>
    <row r="7" spans="1:53" s="16" customFormat="1" ht="21.75" customHeight="1" thickBot="1">
      <c r="A7" s="30" t="s">
        <v>123</v>
      </c>
      <c r="B7" s="30"/>
      <c r="C7" s="31"/>
      <c r="D7" s="151"/>
      <c r="E7" s="151"/>
      <c r="F7" s="151"/>
      <c r="G7" s="151"/>
      <c r="H7" s="151"/>
      <c r="I7" s="151"/>
      <c r="J7" s="152"/>
      <c r="K7" s="153"/>
      <c r="L7" s="153"/>
      <c r="M7" s="153"/>
      <c r="N7" s="151"/>
      <c r="O7" s="151"/>
      <c r="P7" s="151"/>
      <c r="Q7" s="151"/>
      <c r="R7" s="152"/>
      <c r="S7" s="154"/>
      <c r="T7" s="153"/>
      <c r="U7" s="153"/>
      <c r="V7" s="151"/>
      <c r="W7" s="151"/>
      <c r="X7" s="151"/>
      <c r="Y7" s="151"/>
      <c r="Z7" s="152"/>
      <c r="AA7" s="154"/>
      <c r="AB7" s="153"/>
      <c r="AC7" s="153"/>
      <c r="AD7" s="151"/>
      <c r="AE7" s="151"/>
      <c r="AF7" s="151"/>
      <c r="AG7" s="151"/>
      <c r="AH7" s="152"/>
      <c r="AI7" s="154"/>
      <c r="AJ7" s="154"/>
      <c r="AK7" s="154"/>
      <c r="AL7" s="154"/>
      <c r="AM7" s="154"/>
      <c r="AN7" s="154"/>
      <c r="AO7" s="154"/>
      <c r="AP7" s="154"/>
      <c r="AQ7" s="154"/>
      <c r="AR7" s="30"/>
      <c r="AS7" s="30"/>
      <c r="AT7" s="30"/>
      <c r="AU7" s="30"/>
      <c r="AV7" s="30"/>
      <c r="AW7" s="30"/>
      <c r="AX7" s="30"/>
      <c r="AY7" s="30"/>
      <c r="AZ7" s="30"/>
      <c r="BA7" s="30"/>
    </row>
    <row r="8" spans="1:52" s="33" customFormat="1" ht="30" customHeight="1" thickBot="1">
      <c r="A8" s="1114" t="s">
        <v>202</v>
      </c>
      <c r="B8" s="1114" t="s">
        <v>127</v>
      </c>
      <c r="C8" s="1114" t="s">
        <v>203</v>
      </c>
      <c r="D8" s="1105" t="s">
        <v>213</v>
      </c>
      <c r="E8" s="1106"/>
      <c r="F8" s="1106"/>
      <c r="G8" s="1106"/>
      <c r="H8" s="1106"/>
      <c r="I8" s="1106"/>
      <c r="J8" s="1107"/>
      <c r="K8" s="1108"/>
      <c r="L8" s="1105" t="s">
        <v>160</v>
      </c>
      <c r="M8" s="1106"/>
      <c r="N8" s="1106"/>
      <c r="O8" s="1106"/>
      <c r="P8" s="1106"/>
      <c r="Q8" s="1106"/>
      <c r="R8" s="1107"/>
      <c r="S8" s="1108"/>
      <c r="T8" s="1125" t="s">
        <v>136</v>
      </c>
      <c r="U8" s="1126"/>
      <c r="V8" s="1126"/>
      <c r="W8" s="1126"/>
      <c r="X8" s="1126"/>
      <c r="Y8" s="1126"/>
      <c r="Z8" s="1126"/>
      <c r="AA8" s="1127"/>
      <c r="AB8" s="1125" t="s">
        <v>223</v>
      </c>
      <c r="AC8" s="1126"/>
      <c r="AD8" s="1126"/>
      <c r="AE8" s="1126"/>
      <c r="AF8" s="1126"/>
      <c r="AG8" s="1126"/>
      <c r="AH8" s="1126"/>
      <c r="AI8" s="1127"/>
      <c r="AJ8" s="1128" t="s">
        <v>251</v>
      </c>
      <c r="AK8" s="1129"/>
      <c r="AL8" s="1129"/>
      <c r="AM8" s="1129"/>
      <c r="AN8" s="1129"/>
      <c r="AO8" s="1129"/>
      <c r="AP8" s="1129"/>
      <c r="AQ8" s="1130"/>
      <c r="AR8" s="1098" t="s">
        <v>382</v>
      </c>
      <c r="AS8" s="1099"/>
      <c r="AT8" s="1099"/>
      <c r="AU8" s="1099"/>
      <c r="AV8" s="1099"/>
      <c r="AW8" s="1099"/>
      <c r="AX8" s="1099"/>
      <c r="AY8" s="1099"/>
      <c r="AZ8" s="1100"/>
    </row>
    <row r="9" spans="1:52" s="33" customFormat="1" ht="36" customHeight="1" thickBot="1">
      <c r="A9" s="1115"/>
      <c r="B9" s="1115"/>
      <c r="C9" s="1115"/>
      <c r="D9" s="1109" t="s">
        <v>214</v>
      </c>
      <c r="E9" s="1111" t="s">
        <v>204</v>
      </c>
      <c r="F9" s="1112" t="s">
        <v>205</v>
      </c>
      <c r="G9" s="1113"/>
      <c r="H9" s="1112" t="s">
        <v>206</v>
      </c>
      <c r="I9" s="1113"/>
      <c r="J9" s="1109" t="s">
        <v>215</v>
      </c>
      <c r="K9" s="1109" t="s">
        <v>216</v>
      </c>
      <c r="L9" s="1109" t="s">
        <v>218</v>
      </c>
      <c r="M9" s="1111" t="s">
        <v>204</v>
      </c>
      <c r="N9" s="1112" t="s">
        <v>205</v>
      </c>
      <c r="O9" s="1113"/>
      <c r="P9" s="1112" t="s">
        <v>206</v>
      </c>
      <c r="Q9" s="1113"/>
      <c r="R9" s="1109" t="s">
        <v>219</v>
      </c>
      <c r="S9" s="1111" t="s">
        <v>217</v>
      </c>
      <c r="T9" s="1111" t="s">
        <v>226</v>
      </c>
      <c r="U9" s="1111" t="s">
        <v>204</v>
      </c>
      <c r="V9" s="1112" t="s">
        <v>205</v>
      </c>
      <c r="W9" s="1113"/>
      <c r="X9" s="1112" t="s">
        <v>206</v>
      </c>
      <c r="Y9" s="1113"/>
      <c r="Z9" s="1111" t="s">
        <v>227</v>
      </c>
      <c r="AA9" s="1111" t="s">
        <v>217</v>
      </c>
      <c r="AB9" s="1111" t="s">
        <v>257</v>
      </c>
      <c r="AC9" s="1111" t="s">
        <v>204</v>
      </c>
      <c r="AD9" s="1112" t="s">
        <v>205</v>
      </c>
      <c r="AE9" s="1113"/>
      <c r="AF9" s="1112" t="s">
        <v>206</v>
      </c>
      <c r="AG9" s="1113"/>
      <c r="AH9" s="1111" t="s">
        <v>396</v>
      </c>
      <c r="AI9" s="1111" t="s">
        <v>217</v>
      </c>
      <c r="AJ9" s="1111" t="s">
        <v>388</v>
      </c>
      <c r="AK9" s="1111" t="s">
        <v>204</v>
      </c>
      <c r="AL9" s="1112" t="s">
        <v>205</v>
      </c>
      <c r="AM9" s="1113"/>
      <c r="AN9" s="1112" t="s">
        <v>206</v>
      </c>
      <c r="AO9" s="1113"/>
      <c r="AP9" s="1111" t="s">
        <v>389</v>
      </c>
      <c r="AQ9" s="1111" t="s">
        <v>217</v>
      </c>
      <c r="AR9" s="1101" t="s">
        <v>483</v>
      </c>
      <c r="AS9" s="1101" t="s">
        <v>204</v>
      </c>
      <c r="AT9" s="1103" t="s">
        <v>205</v>
      </c>
      <c r="AU9" s="1104"/>
      <c r="AV9" s="1103" t="s">
        <v>206</v>
      </c>
      <c r="AW9" s="1104"/>
      <c r="AX9" s="1101" t="s">
        <v>389</v>
      </c>
      <c r="AY9" s="1098" t="s">
        <v>475</v>
      </c>
      <c r="AZ9" s="1100"/>
    </row>
    <row r="10" spans="1:52" s="33" customFormat="1" ht="43.5" customHeight="1" thickBot="1">
      <c r="A10" s="1116"/>
      <c r="B10" s="1116"/>
      <c r="C10" s="1116"/>
      <c r="D10" s="1110"/>
      <c r="E10" s="867"/>
      <c r="F10" s="155" t="s">
        <v>207</v>
      </c>
      <c r="G10" s="155" t="s">
        <v>208</v>
      </c>
      <c r="H10" s="155" t="s">
        <v>205</v>
      </c>
      <c r="I10" s="155" t="s">
        <v>209</v>
      </c>
      <c r="J10" s="1110"/>
      <c r="K10" s="1110"/>
      <c r="L10" s="1110"/>
      <c r="M10" s="867"/>
      <c r="N10" s="155" t="s">
        <v>207</v>
      </c>
      <c r="O10" s="155" t="s">
        <v>208</v>
      </c>
      <c r="P10" s="155" t="s">
        <v>205</v>
      </c>
      <c r="Q10" s="155" t="s">
        <v>209</v>
      </c>
      <c r="R10" s="1110"/>
      <c r="S10" s="1118"/>
      <c r="T10" s="1118"/>
      <c r="U10" s="1118"/>
      <c r="V10" s="155" t="s">
        <v>207</v>
      </c>
      <c r="W10" s="155" t="s">
        <v>208</v>
      </c>
      <c r="X10" s="155" t="s">
        <v>205</v>
      </c>
      <c r="Y10" s="155" t="s">
        <v>209</v>
      </c>
      <c r="Z10" s="1118"/>
      <c r="AA10" s="1118"/>
      <c r="AB10" s="1118"/>
      <c r="AC10" s="1118"/>
      <c r="AD10" s="155" t="s">
        <v>207</v>
      </c>
      <c r="AE10" s="155" t="s">
        <v>208</v>
      </c>
      <c r="AF10" s="155" t="s">
        <v>205</v>
      </c>
      <c r="AG10" s="155" t="s">
        <v>209</v>
      </c>
      <c r="AH10" s="1118"/>
      <c r="AI10" s="1118"/>
      <c r="AJ10" s="1118"/>
      <c r="AK10" s="1118"/>
      <c r="AL10" s="155" t="s">
        <v>207</v>
      </c>
      <c r="AM10" s="155" t="s">
        <v>208</v>
      </c>
      <c r="AN10" s="155" t="s">
        <v>205</v>
      </c>
      <c r="AO10" s="155" t="s">
        <v>209</v>
      </c>
      <c r="AP10" s="1118"/>
      <c r="AQ10" s="1118"/>
      <c r="AR10" s="1102"/>
      <c r="AS10" s="1102"/>
      <c r="AT10" s="390" t="s">
        <v>207</v>
      </c>
      <c r="AU10" s="390" t="s">
        <v>208</v>
      </c>
      <c r="AV10" s="390" t="s">
        <v>205</v>
      </c>
      <c r="AW10" s="390" t="s">
        <v>209</v>
      </c>
      <c r="AX10" s="1102"/>
      <c r="AY10" s="391" t="s">
        <v>210</v>
      </c>
      <c r="AZ10" s="391" t="s">
        <v>211</v>
      </c>
    </row>
    <row r="11" spans="1:52" s="33" customFormat="1" ht="30" customHeight="1" hidden="1" thickBot="1">
      <c r="A11" s="47" t="s">
        <v>104</v>
      </c>
      <c r="B11" s="46" t="s">
        <v>212</v>
      </c>
      <c r="C11" s="44" t="s">
        <v>50</v>
      </c>
      <c r="D11" s="49">
        <v>300</v>
      </c>
      <c r="E11" s="49">
        <v>0</v>
      </c>
      <c r="F11" s="156">
        <v>0</v>
      </c>
      <c r="G11" s="156">
        <v>1159</v>
      </c>
      <c r="H11" s="156">
        <v>0</v>
      </c>
      <c r="I11" s="156">
        <v>0</v>
      </c>
      <c r="J11" s="156">
        <f>(D11+E11+F11+G11+H11)-I11</f>
        <v>1459</v>
      </c>
      <c r="K11" s="156">
        <v>1241</v>
      </c>
      <c r="L11" s="49">
        <v>0</v>
      </c>
      <c r="M11" s="49">
        <v>0</v>
      </c>
      <c r="N11" s="156">
        <v>0</v>
      </c>
      <c r="O11" s="156">
        <v>0</v>
      </c>
      <c r="P11" s="156">
        <v>0</v>
      </c>
      <c r="Q11" s="156">
        <v>0</v>
      </c>
      <c r="R11" s="156">
        <f>(L11+M11+N11+O11+P11)-Q11</f>
        <v>0</v>
      </c>
      <c r="S11" s="49">
        <v>0</v>
      </c>
      <c r="T11" s="49">
        <v>0</v>
      </c>
      <c r="U11" s="49">
        <v>0</v>
      </c>
      <c r="V11" s="156">
        <v>0</v>
      </c>
      <c r="W11" s="156">
        <v>0</v>
      </c>
      <c r="X11" s="156">
        <v>0</v>
      </c>
      <c r="Y11" s="156">
        <v>0</v>
      </c>
      <c r="Z11" s="156">
        <f>(T11+U11+V11+W11+X11)-Y11</f>
        <v>0</v>
      </c>
      <c r="AA11" s="49">
        <v>0</v>
      </c>
      <c r="AB11" s="49">
        <v>0</v>
      </c>
      <c r="AC11" s="49">
        <v>0</v>
      </c>
      <c r="AD11" s="156">
        <v>0</v>
      </c>
      <c r="AE11" s="156">
        <v>0</v>
      </c>
      <c r="AF11" s="156">
        <v>0</v>
      </c>
      <c r="AG11" s="156">
        <v>0</v>
      </c>
      <c r="AH11" s="156">
        <f>(AB11+AC11+AD11+AE11+AF11)-AG11</f>
        <v>0</v>
      </c>
      <c r="AI11" s="49">
        <v>0</v>
      </c>
      <c r="AJ11" s="49">
        <v>0</v>
      </c>
      <c r="AK11" s="49">
        <v>0</v>
      </c>
      <c r="AL11" s="156">
        <v>0</v>
      </c>
      <c r="AM11" s="156">
        <v>0</v>
      </c>
      <c r="AN11" s="156">
        <v>0</v>
      </c>
      <c r="AO11" s="156">
        <v>0</v>
      </c>
      <c r="AP11" s="156">
        <f>(AJ11+AK11+AL11+AM11+AN11)-AO11</f>
        <v>0</v>
      </c>
      <c r="AQ11" s="49">
        <v>0</v>
      </c>
      <c r="AR11" s="49">
        <v>0</v>
      </c>
      <c r="AS11" s="49">
        <v>0</v>
      </c>
      <c r="AT11" s="156">
        <v>0</v>
      </c>
      <c r="AU11" s="156">
        <v>0</v>
      </c>
      <c r="AV11" s="156">
        <v>0</v>
      </c>
      <c r="AW11" s="156">
        <v>0</v>
      </c>
      <c r="AX11" s="156">
        <f>(AR11+AS11+AT11+AU11+AV11)-AW11</f>
        <v>0</v>
      </c>
      <c r="AY11" s="49">
        <v>0</v>
      </c>
      <c r="AZ11" s="49">
        <v>0</v>
      </c>
    </row>
    <row r="12" spans="1:52" s="33" customFormat="1" ht="1.5" customHeight="1" hidden="1" thickBot="1">
      <c r="A12" s="148" t="s">
        <v>220</v>
      </c>
      <c r="B12" s="715" t="s">
        <v>98</v>
      </c>
      <c r="C12" s="715" t="s">
        <v>36</v>
      </c>
      <c r="D12" s="1097">
        <v>10</v>
      </c>
      <c r="E12" s="1097">
        <v>0</v>
      </c>
      <c r="F12" s="1097">
        <v>0</v>
      </c>
      <c r="G12" s="1097">
        <v>0</v>
      </c>
      <c r="H12" s="1097">
        <v>0</v>
      </c>
      <c r="I12" s="1097">
        <v>0</v>
      </c>
      <c r="J12" s="1097">
        <f>(D12+E12+F12+G12+H12)-I12</f>
        <v>10</v>
      </c>
      <c r="K12" s="1097">
        <v>0</v>
      </c>
      <c r="L12" s="1097">
        <v>10</v>
      </c>
      <c r="M12" s="1097">
        <v>0</v>
      </c>
      <c r="N12" s="1097">
        <v>0</v>
      </c>
      <c r="O12" s="1097">
        <v>0</v>
      </c>
      <c r="P12" s="1097">
        <v>0</v>
      </c>
      <c r="Q12" s="1097">
        <v>0</v>
      </c>
      <c r="R12" s="1097">
        <f>(L12+M12+N12+O12+P12)-Q12</f>
        <v>10</v>
      </c>
      <c r="S12" s="1097">
        <v>0</v>
      </c>
      <c r="T12" s="1097">
        <v>10</v>
      </c>
      <c r="U12" s="1097">
        <v>0</v>
      </c>
      <c r="V12" s="1097">
        <v>0</v>
      </c>
      <c r="W12" s="1097">
        <v>0</v>
      </c>
      <c r="X12" s="1097">
        <v>0</v>
      </c>
      <c r="Y12" s="1097">
        <v>0</v>
      </c>
      <c r="Z12" s="1097">
        <f>(T12+U12+V12+W12+X12)-Y12</f>
        <v>10</v>
      </c>
      <c r="AA12" s="1097">
        <v>0</v>
      </c>
      <c r="AB12" s="1097"/>
      <c r="AC12" s="1097">
        <v>0</v>
      </c>
      <c r="AD12" s="1097">
        <v>0</v>
      </c>
      <c r="AE12" s="1097">
        <v>0</v>
      </c>
      <c r="AF12" s="1097">
        <v>0</v>
      </c>
      <c r="AG12" s="1097">
        <v>0</v>
      </c>
      <c r="AH12" s="1097">
        <f>(AB12+AC12+AD12+AE12+AF12)-AG12</f>
        <v>0</v>
      </c>
      <c r="AI12" s="1097">
        <v>0</v>
      </c>
      <c r="AJ12" s="1097"/>
      <c r="AK12" s="1097">
        <v>0</v>
      </c>
      <c r="AL12" s="1097">
        <v>0</v>
      </c>
      <c r="AM12" s="1097">
        <v>0</v>
      </c>
      <c r="AN12" s="1097">
        <v>0</v>
      </c>
      <c r="AO12" s="1097">
        <v>0</v>
      </c>
      <c r="AP12" s="1097">
        <f>(AJ12+AK12+AL12+AM12+AN12)-AO12</f>
        <v>0</v>
      </c>
      <c r="AQ12" s="1097">
        <v>0</v>
      </c>
      <c r="AR12" s="1097"/>
      <c r="AS12" s="1097">
        <v>0</v>
      </c>
      <c r="AT12" s="1097">
        <v>0</v>
      </c>
      <c r="AU12" s="1097">
        <v>0</v>
      </c>
      <c r="AV12" s="1097">
        <v>0</v>
      </c>
      <c r="AW12" s="1097">
        <v>0</v>
      </c>
      <c r="AX12" s="1097">
        <f>(AR12+AS12+AT12+AU12+AV12)-AW12</f>
        <v>0</v>
      </c>
      <c r="AY12" s="1097">
        <v>0</v>
      </c>
      <c r="AZ12" s="1097">
        <v>0</v>
      </c>
    </row>
    <row r="13" spans="1:52" s="33" customFormat="1" ht="30.75" customHeight="1" hidden="1" thickBot="1">
      <c r="A13" s="148" t="s">
        <v>221</v>
      </c>
      <c r="B13" s="868"/>
      <c r="C13" s="1117"/>
      <c r="D13" s="868"/>
      <c r="E13" s="868">
        <v>0</v>
      </c>
      <c r="F13" s="868">
        <v>0</v>
      </c>
      <c r="G13" s="868">
        <v>0</v>
      </c>
      <c r="H13" s="868">
        <v>0</v>
      </c>
      <c r="I13" s="868">
        <v>0</v>
      </c>
      <c r="J13" s="868">
        <f>(D13+E13+F13+G13+H13)-I13</f>
        <v>0</v>
      </c>
      <c r="K13" s="868">
        <v>0</v>
      </c>
      <c r="L13" s="868">
        <v>0</v>
      </c>
      <c r="M13" s="868">
        <v>0</v>
      </c>
      <c r="N13" s="868">
        <v>0</v>
      </c>
      <c r="O13" s="868">
        <v>0</v>
      </c>
      <c r="P13" s="868">
        <v>0</v>
      </c>
      <c r="Q13" s="868">
        <v>0</v>
      </c>
      <c r="R13" s="868">
        <f>(L13+M13+N13+O13+P13)-Q13</f>
        <v>0</v>
      </c>
      <c r="S13" s="868">
        <v>0</v>
      </c>
      <c r="T13" s="868">
        <v>0</v>
      </c>
      <c r="U13" s="868">
        <v>0</v>
      </c>
      <c r="V13" s="868">
        <v>0</v>
      </c>
      <c r="W13" s="868">
        <v>0</v>
      </c>
      <c r="X13" s="868">
        <v>0</v>
      </c>
      <c r="Y13" s="868">
        <v>0</v>
      </c>
      <c r="Z13" s="868">
        <f>(T13+U13+V13+W13+X13)-Y13</f>
        <v>0</v>
      </c>
      <c r="AA13" s="868">
        <v>0</v>
      </c>
      <c r="AB13" s="868"/>
      <c r="AC13" s="868">
        <v>0</v>
      </c>
      <c r="AD13" s="868">
        <v>0</v>
      </c>
      <c r="AE13" s="868">
        <v>0</v>
      </c>
      <c r="AF13" s="868">
        <v>0</v>
      </c>
      <c r="AG13" s="868">
        <v>0</v>
      </c>
      <c r="AH13" s="868">
        <f>(AB13+AC13+AD13+AE13+AF13)-AG13</f>
        <v>0</v>
      </c>
      <c r="AI13" s="868">
        <v>0</v>
      </c>
      <c r="AJ13" s="868"/>
      <c r="AK13" s="868">
        <v>0</v>
      </c>
      <c r="AL13" s="868">
        <v>0</v>
      </c>
      <c r="AM13" s="868">
        <v>0</v>
      </c>
      <c r="AN13" s="868">
        <v>0</v>
      </c>
      <c r="AO13" s="868">
        <v>0</v>
      </c>
      <c r="AP13" s="868">
        <f>(AJ13+AK13+AL13+AM13+AN13)-AO13</f>
        <v>0</v>
      </c>
      <c r="AQ13" s="868">
        <v>0</v>
      </c>
      <c r="AR13" s="868"/>
      <c r="AS13" s="868">
        <v>0</v>
      </c>
      <c r="AT13" s="868">
        <v>0</v>
      </c>
      <c r="AU13" s="868">
        <v>0</v>
      </c>
      <c r="AV13" s="868">
        <v>0</v>
      </c>
      <c r="AW13" s="868">
        <v>0</v>
      </c>
      <c r="AX13" s="868">
        <f>(AR13+AS13+AT13+AU13+AV13)-AW13</f>
        <v>0</v>
      </c>
      <c r="AY13" s="868">
        <v>0</v>
      </c>
      <c r="AZ13" s="868">
        <v>0</v>
      </c>
    </row>
    <row r="14" spans="1:52" s="33" customFormat="1" ht="63.75" customHeight="1" thickBot="1">
      <c r="A14" s="1093" t="s">
        <v>134</v>
      </c>
      <c r="B14" s="1095" t="s">
        <v>133</v>
      </c>
      <c r="C14" s="230" t="s">
        <v>50</v>
      </c>
      <c r="D14" s="232">
        <v>0</v>
      </c>
      <c r="E14" s="232">
        <v>0</v>
      </c>
      <c r="F14" s="232">
        <v>0</v>
      </c>
      <c r="G14" s="232">
        <v>0</v>
      </c>
      <c r="H14" s="232">
        <v>0</v>
      </c>
      <c r="I14" s="232">
        <v>0</v>
      </c>
      <c r="J14" s="232">
        <f>(D14+E14+F14+G14+H14)-I14</f>
        <v>0</v>
      </c>
      <c r="K14" s="232">
        <v>0</v>
      </c>
      <c r="L14" s="231">
        <v>3500</v>
      </c>
      <c r="M14" s="232">
        <v>0</v>
      </c>
      <c r="N14" s="232">
        <v>0</v>
      </c>
      <c r="O14" s="232">
        <v>0</v>
      </c>
      <c r="P14" s="232">
        <v>0</v>
      </c>
      <c r="Q14" s="232">
        <v>0</v>
      </c>
      <c r="R14" s="232">
        <f>(L14+M14+N14+O14+P14)-Q14</f>
        <v>3500</v>
      </c>
      <c r="S14" s="231">
        <v>38</v>
      </c>
      <c r="T14" s="231">
        <v>3989</v>
      </c>
      <c r="U14" s="232">
        <v>0</v>
      </c>
      <c r="V14" s="232">
        <v>0</v>
      </c>
      <c r="W14" s="232">
        <v>0</v>
      </c>
      <c r="X14" s="232">
        <v>0</v>
      </c>
      <c r="Y14" s="232">
        <v>0</v>
      </c>
      <c r="Z14" s="232">
        <f>(T14+U14+V14+W14+X14)-Y14</f>
        <v>3989</v>
      </c>
      <c r="AA14" s="231">
        <v>645</v>
      </c>
      <c r="AB14" s="231">
        <v>100</v>
      </c>
      <c r="AC14" s="232">
        <v>0</v>
      </c>
      <c r="AD14" s="232"/>
      <c r="AE14" s="232">
        <v>0</v>
      </c>
      <c r="AF14" s="232">
        <v>0</v>
      </c>
      <c r="AG14" s="232">
        <v>0</v>
      </c>
      <c r="AH14" s="232">
        <f>(AB14+AC14+AD14+AE14+AF14)-AG14</f>
        <v>100</v>
      </c>
      <c r="AI14" s="231">
        <v>100</v>
      </c>
      <c r="AJ14" s="231">
        <v>4000</v>
      </c>
      <c r="AK14" s="232">
        <v>0</v>
      </c>
      <c r="AL14" s="232"/>
      <c r="AM14" s="232">
        <v>0</v>
      </c>
      <c r="AN14" s="232">
        <v>0</v>
      </c>
      <c r="AO14" s="232">
        <v>0</v>
      </c>
      <c r="AP14" s="232">
        <f>(AJ14+AK14+AL14+AM14+AN14)-AO14</f>
        <v>4000</v>
      </c>
      <c r="AQ14" s="231">
        <v>4000</v>
      </c>
      <c r="AR14" s="231">
        <v>1500</v>
      </c>
      <c r="AS14" s="232">
        <v>0</v>
      </c>
      <c r="AT14" s="232"/>
      <c r="AU14" s="232">
        <v>0</v>
      </c>
      <c r="AV14" s="232">
        <v>0</v>
      </c>
      <c r="AW14" s="232">
        <v>0</v>
      </c>
      <c r="AX14" s="232"/>
      <c r="AY14" s="231"/>
      <c r="AZ14" s="231"/>
    </row>
    <row r="15" spans="1:52" s="33" customFormat="1" ht="51" customHeight="1" thickBot="1">
      <c r="A15" s="1094"/>
      <c r="B15" s="1096"/>
      <c r="C15" s="410" t="s">
        <v>397</v>
      </c>
      <c r="D15" s="408"/>
      <c r="E15" s="408"/>
      <c r="F15" s="408"/>
      <c r="G15" s="408"/>
      <c r="H15" s="408"/>
      <c r="I15" s="408"/>
      <c r="J15" s="408"/>
      <c r="K15" s="408"/>
      <c r="L15" s="409"/>
      <c r="M15" s="408"/>
      <c r="N15" s="408"/>
      <c r="O15" s="408"/>
      <c r="P15" s="408"/>
      <c r="Q15" s="408"/>
      <c r="R15" s="408"/>
      <c r="S15" s="409"/>
      <c r="T15" s="409"/>
      <c r="U15" s="408"/>
      <c r="V15" s="408"/>
      <c r="W15" s="408"/>
      <c r="X15" s="408"/>
      <c r="Y15" s="408"/>
      <c r="Z15" s="408"/>
      <c r="AA15" s="409"/>
      <c r="AB15" s="409"/>
      <c r="AC15" s="408"/>
      <c r="AD15" s="408"/>
      <c r="AE15" s="408"/>
      <c r="AF15" s="408"/>
      <c r="AG15" s="408"/>
      <c r="AH15" s="408"/>
      <c r="AI15" s="409"/>
      <c r="AJ15" s="409"/>
      <c r="AK15" s="408"/>
      <c r="AL15" s="408">
        <v>1000</v>
      </c>
      <c r="AM15" s="408"/>
      <c r="AN15" s="408"/>
      <c r="AO15" s="408"/>
      <c r="AP15" s="408">
        <v>1000</v>
      </c>
      <c r="AQ15" s="409">
        <v>1000</v>
      </c>
      <c r="AR15" s="409"/>
      <c r="AS15" s="408"/>
      <c r="AT15" s="408"/>
      <c r="AU15" s="408"/>
      <c r="AV15" s="408"/>
      <c r="AW15" s="408"/>
      <c r="AX15" s="408"/>
      <c r="AY15" s="409"/>
      <c r="AZ15" s="409"/>
    </row>
    <row r="16" spans="1:52" ht="22.5" customHeight="1">
      <c r="A16" s="1119" t="s">
        <v>23</v>
      </c>
      <c r="B16" s="1120"/>
      <c r="C16" s="233" t="s">
        <v>50</v>
      </c>
      <c r="D16" s="234">
        <f>D11+D14</f>
        <v>300</v>
      </c>
      <c r="E16" s="234">
        <f aca="true" t="shared" si="0" ref="E16:J16">E11+E14</f>
        <v>0</v>
      </c>
      <c r="F16" s="234">
        <f t="shared" si="0"/>
        <v>0</v>
      </c>
      <c r="G16" s="234">
        <f t="shared" si="0"/>
        <v>1159</v>
      </c>
      <c r="H16" s="234">
        <f t="shared" si="0"/>
        <v>0</v>
      </c>
      <c r="I16" s="234">
        <f t="shared" si="0"/>
        <v>0</v>
      </c>
      <c r="J16" s="234">
        <f t="shared" si="0"/>
        <v>1459</v>
      </c>
      <c r="K16" s="234" t="e">
        <f>K11+K14+#REF!+#REF!+#REF!+#REF!</f>
        <v>#REF!</v>
      </c>
      <c r="L16" s="234" t="e">
        <f>L11+L14+#REF!+#REF!+#REF!+#REF!</f>
        <v>#REF!</v>
      </c>
      <c r="M16" s="234" t="e">
        <f>M11+M14+#REF!+#REF!+#REF!+#REF!</f>
        <v>#REF!</v>
      </c>
      <c r="N16" s="234" t="e">
        <f>N11+N14+#REF!+#REF!+#REF!+#REF!</f>
        <v>#REF!</v>
      </c>
      <c r="O16" s="234" t="e">
        <f>O11+O14+#REF!+#REF!+#REF!+#REF!</f>
        <v>#REF!</v>
      </c>
      <c r="P16" s="234" t="e">
        <f>P11+P14+#REF!+#REF!+#REF!+#REF!</f>
        <v>#REF!</v>
      </c>
      <c r="Q16" s="234" t="e">
        <f>Q11+Q14+#REF!+#REF!+#REF!+#REF!</f>
        <v>#REF!</v>
      </c>
      <c r="R16" s="234" t="e">
        <f>R11+R14+#REF!+#REF!+#REF!+#REF!</f>
        <v>#REF!</v>
      </c>
      <c r="S16" s="234" t="e">
        <f>S11+S14+#REF!+#REF!+#REF!+#REF!</f>
        <v>#REF!</v>
      </c>
      <c r="T16" s="234" t="e">
        <f>T11+T14+#REF!+#REF!+#REF!+#REF!</f>
        <v>#REF!</v>
      </c>
      <c r="U16" s="234" t="e">
        <f>U11+U14+#REF!+#REF!+#REF!+#REF!</f>
        <v>#REF!</v>
      </c>
      <c r="V16" s="234" t="e">
        <f>V11+V14+#REF!+#REF!+#REF!+#REF!</f>
        <v>#REF!</v>
      </c>
      <c r="W16" s="234" t="e">
        <f>W11+W14+#REF!+#REF!+#REF!+#REF!</f>
        <v>#REF!</v>
      </c>
      <c r="X16" s="234" t="e">
        <f>X11+X14+#REF!+#REF!+#REF!+#REF!</f>
        <v>#REF!</v>
      </c>
      <c r="Y16" s="234" t="e">
        <f>Y11+Y14+#REF!+#REF!+#REF!+#REF!</f>
        <v>#REF!</v>
      </c>
      <c r="Z16" s="234" t="e">
        <f>Z11+Z14+#REF!+#REF!+#REF!+#REF!</f>
        <v>#REF!</v>
      </c>
      <c r="AA16" s="234" t="e">
        <f>AA11+AA14+#REF!+#REF!+#REF!+#REF!</f>
        <v>#REF!</v>
      </c>
      <c r="AB16" s="234">
        <f>AB11+AB14</f>
        <v>100</v>
      </c>
      <c r="AC16" s="234">
        <f aca="true" t="shared" si="1" ref="AC16:AZ16">AC11+AC14</f>
        <v>0</v>
      </c>
      <c r="AD16" s="234">
        <f t="shared" si="1"/>
        <v>0</v>
      </c>
      <c r="AE16" s="234">
        <f t="shared" si="1"/>
        <v>0</v>
      </c>
      <c r="AF16" s="234">
        <f t="shared" si="1"/>
        <v>0</v>
      </c>
      <c r="AG16" s="234">
        <f t="shared" si="1"/>
        <v>0</v>
      </c>
      <c r="AH16" s="234">
        <f t="shared" si="1"/>
        <v>100</v>
      </c>
      <c r="AI16" s="234">
        <f t="shared" si="1"/>
        <v>100</v>
      </c>
      <c r="AJ16" s="234">
        <f aca="true" t="shared" si="2" ref="AJ16:AQ16">AJ11+AJ14</f>
        <v>4000</v>
      </c>
      <c r="AK16" s="234">
        <f t="shared" si="2"/>
        <v>0</v>
      </c>
      <c r="AL16" s="234">
        <f t="shared" si="2"/>
        <v>0</v>
      </c>
      <c r="AM16" s="234">
        <f t="shared" si="2"/>
        <v>0</v>
      </c>
      <c r="AN16" s="234">
        <f t="shared" si="2"/>
        <v>0</v>
      </c>
      <c r="AO16" s="234">
        <f t="shared" si="2"/>
        <v>0</v>
      </c>
      <c r="AP16" s="234">
        <f t="shared" si="2"/>
        <v>4000</v>
      </c>
      <c r="AQ16" s="234">
        <f t="shared" si="2"/>
        <v>4000</v>
      </c>
      <c r="AR16" s="234">
        <f t="shared" si="1"/>
        <v>1500</v>
      </c>
      <c r="AS16" s="234">
        <f t="shared" si="1"/>
        <v>0</v>
      </c>
      <c r="AT16" s="234">
        <f t="shared" si="1"/>
        <v>0</v>
      </c>
      <c r="AU16" s="234">
        <f t="shared" si="1"/>
        <v>0</v>
      </c>
      <c r="AV16" s="234">
        <f t="shared" si="1"/>
        <v>0</v>
      </c>
      <c r="AW16" s="234">
        <f t="shared" si="1"/>
        <v>0</v>
      </c>
      <c r="AX16" s="234">
        <f t="shared" si="1"/>
        <v>0</v>
      </c>
      <c r="AY16" s="234">
        <f t="shared" si="1"/>
        <v>0</v>
      </c>
      <c r="AZ16" s="234">
        <f t="shared" si="1"/>
        <v>0</v>
      </c>
    </row>
    <row r="17" spans="1:52" ht="22.5" customHeight="1" thickBot="1">
      <c r="A17" s="1121"/>
      <c r="B17" s="1122"/>
      <c r="C17" s="411" t="s">
        <v>36</v>
      </c>
      <c r="D17" s="412">
        <f aca="true" t="shared" si="3" ref="D17:AS17">D12</f>
        <v>10</v>
      </c>
      <c r="E17" s="412">
        <f t="shared" si="3"/>
        <v>0</v>
      </c>
      <c r="F17" s="412">
        <f t="shared" si="3"/>
        <v>0</v>
      </c>
      <c r="G17" s="412">
        <f t="shared" si="3"/>
        <v>0</v>
      </c>
      <c r="H17" s="412">
        <f t="shared" si="3"/>
        <v>0</v>
      </c>
      <c r="I17" s="412">
        <f t="shared" si="3"/>
        <v>0</v>
      </c>
      <c r="J17" s="412">
        <f t="shared" si="3"/>
        <v>10</v>
      </c>
      <c r="K17" s="412">
        <f t="shared" si="3"/>
        <v>0</v>
      </c>
      <c r="L17" s="412">
        <f t="shared" si="3"/>
        <v>10</v>
      </c>
      <c r="M17" s="412">
        <f t="shared" si="3"/>
        <v>0</v>
      </c>
      <c r="N17" s="412">
        <f t="shared" si="3"/>
        <v>0</v>
      </c>
      <c r="O17" s="412">
        <f t="shared" si="3"/>
        <v>0</v>
      </c>
      <c r="P17" s="412">
        <f t="shared" si="3"/>
        <v>0</v>
      </c>
      <c r="Q17" s="412">
        <f t="shared" si="3"/>
        <v>0</v>
      </c>
      <c r="R17" s="412">
        <f t="shared" si="3"/>
        <v>10</v>
      </c>
      <c r="S17" s="412">
        <f t="shared" si="3"/>
        <v>0</v>
      </c>
      <c r="T17" s="412">
        <f t="shared" si="3"/>
        <v>10</v>
      </c>
      <c r="U17" s="412">
        <f t="shared" si="3"/>
        <v>0</v>
      </c>
      <c r="V17" s="412">
        <f t="shared" si="3"/>
        <v>0</v>
      </c>
      <c r="W17" s="412">
        <f t="shared" si="3"/>
        <v>0</v>
      </c>
      <c r="X17" s="412">
        <f t="shared" si="3"/>
        <v>0</v>
      </c>
      <c r="Y17" s="412">
        <f t="shared" si="3"/>
        <v>0</v>
      </c>
      <c r="Z17" s="412">
        <f t="shared" si="3"/>
        <v>10</v>
      </c>
      <c r="AA17" s="412">
        <f t="shared" si="3"/>
        <v>0</v>
      </c>
      <c r="AB17" s="412">
        <f t="shared" si="3"/>
        <v>0</v>
      </c>
      <c r="AC17" s="412">
        <f t="shared" si="3"/>
        <v>0</v>
      </c>
      <c r="AD17" s="412">
        <f t="shared" si="3"/>
        <v>0</v>
      </c>
      <c r="AE17" s="412">
        <f t="shared" si="3"/>
        <v>0</v>
      </c>
      <c r="AF17" s="412">
        <f t="shared" si="3"/>
        <v>0</v>
      </c>
      <c r="AG17" s="412">
        <f t="shared" si="3"/>
        <v>0</v>
      </c>
      <c r="AH17" s="412">
        <f t="shared" si="3"/>
        <v>0</v>
      </c>
      <c r="AI17" s="412">
        <f t="shared" si="3"/>
        <v>0</v>
      </c>
      <c r="AJ17" s="412">
        <f>AJ12</f>
        <v>0</v>
      </c>
      <c r="AK17" s="412">
        <f>AK12</f>
        <v>0</v>
      </c>
      <c r="AL17" s="412">
        <f aca="true" t="shared" si="4" ref="AL17:AQ17">AL15</f>
        <v>1000</v>
      </c>
      <c r="AM17" s="412">
        <f t="shared" si="4"/>
        <v>0</v>
      </c>
      <c r="AN17" s="412">
        <f t="shared" si="4"/>
        <v>0</v>
      </c>
      <c r="AO17" s="412">
        <f t="shared" si="4"/>
        <v>0</v>
      </c>
      <c r="AP17" s="412">
        <f t="shared" si="4"/>
        <v>1000</v>
      </c>
      <c r="AQ17" s="412">
        <f t="shared" si="4"/>
        <v>1000</v>
      </c>
      <c r="AR17" s="412">
        <f t="shared" si="3"/>
        <v>0</v>
      </c>
      <c r="AS17" s="412">
        <f t="shared" si="3"/>
        <v>0</v>
      </c>
      <c r="AT17" s="412">
        <f aca="true" t="shared" si="5" ref="AT17:AZ17">AT15</f>
        <v>0</v>
      </c>
      <c r="AU17" s="412">
        <f t="shared" si="5"/>
        <v>0</v>
      </c>
      <c r="AV17" s="412">
        <f t="shared" si="5"/>
        <v>0</v>
      </c>
      <c r="AW17" s="412">
        <f t="shared" si="5"/>
        <v>0</v>
      </c>
      <c r="AX17" s="412">
        <f t="shared" si="5"/>
        <v>0</v>
      </c>
      <c r="AY17" s="412">
        <f t="shared" si="5"/>
        <v>0</v>
      </c>
      <c r="AZ17" s="412">
        <f t="shared" si="5"/>
        <v>0</v>
      </c>
    </row>
    <row r="18" spans="1:52" ht="22.5" customHeight="1" thickBot="1">
      <c r="A18" s="1123"/>
      <c r="B18" s="1124"/>
      <c r="C18" s="413" t="s">
        <v>125</v>
      </c>
      <c r="D18" s="414">
        <f>SUM(D16:D17)</f>
        <v>310</v>
      </c>
      <c r="E18" s="414">
        <f aca="true" t="shared" si="6" ref="E18:S18">SUM(E16:E17)</f>
        <v>0</v>
      </c>
      <c r="F18" s="414">
        <f t="shared" si="6"/>
        <v>0</v>
      </c>
      <c r="G18" s="414">
        <f t="shared" si="6"/>
        <v>1159</v>
      </c>
      <c r="H18" s="414">
        <f t="shared" si="6"/>
        <v>0</v>
      </c>
      <c r="I18" s="414">
        <f t="shared" si="6"/>
        <v>0</v>
      </c>
      <c r="J18" s="414">
        <f t="shared" si="6"/>
        <v>1469</v>
      </c>
      <c r="K18" s="414" t="e">
        <f t="shared" si="6"/>
        <v>#REF!</v>
      </c>
      <c r="L18" s="414" t="e">
        <f t="shared" si="6"/>
        <v>#REF!</v>
      </c>
      <c r="M18" s="414" t="e">
        <f t="shared" si="6"/>
        <v>#REF!</v>
      </c>
      <c r="N18" s="414" t="e">
        <f t="shared" si="6"/>
        <v>#REF!</v>
      </c>
      <c r="O18" s="414" t="e">
        <f t="shared" si="6"/>
        <v>#REF!</v>
      </c>
      <c r="P18" s="414" t="e">
        <f t="shared" si="6"/>
        <v>#REF!</v>
      </c>
      <c r="Q18" s="414" t="e">
        <f t="shared" si="6"/>
        <v>#REF!</v>
      </c>
      <c r="R18" s="414" t="e">
        <f t="shared" si="6"/>
        <v>#REF!</v>
      </c>
      <c r="S18" s="414" t="e">
        <f t="shared" si="6"/>
        <v>#REF!</v>
      </c>
      <c r="T18" s="414" t="e">
        <f aca="true" t="shared" si="7" ref="T18:AA18">SUM(T16:T17)</f>
        <v>#REF!</v>
      </c>
      <c r="U18" s="414" t="e">
        <f t="shared" si="7"/>
        <v>#REF!</v>
      </c>
      <c r="V18" s="414" t="e">
        <f t="shared" si="7"/>
        <v>#REF!</v>
      </c>
      <c r="W18" s="414" t="e">
        <f t="shared" si="7"/>
        <v>#REF!</v>
      </c>
      <c r="X18" s="414" t="e">
        <f t="shared" si="7"/>
        <v>#REF!</v>
      </c>
      <c r="Y18" s="414" t="e">
        <f t="shared" si="7"/>
        <v>#REF!</v>
      </c>
      <c r="Z18" s="414" t="e">
        <f t="shared" si="7"/>
        <v>#REF!</v>
      </c>
      <c r="AA18" s="414" t="e">
        <f t="shared" si="7"/>
        <v>#REF!</v>
      </c>
      <c r="AB18" s="414">
        <f>AB16+AB17</f>
        <v>100</v>
      </c>
      <c r="AC18" s="414">
        <f aca="true" t="shared" si="8" ref="AC18:AO18">SUM(AC16:AC17)</f>
        <v>0</v>
      </c>
      <c r="AD18" s="414">
        <f t="shared" si="8"/>
        <v>0</v>
      </c>
      <c r="AE18" s="414">
        <f t="shared" si="8"/>
        <v>0</v>
      </c>
      <c r="AF18" s="414">
        <f t="shared" si="8"/>
        <v>0</v>
      </c>
      <c r="AG18" s="414">
        <f t="shared" si="8"/>
        <v>0</v>
      </c>
      <c r="AH18" s="414">
        <f t="shared" si="8"/>
        <v>100</v>
      </c>
      <c r="AI18" s="414">
        <f t="shared" si="8"/>
        <v>100</v>
      </c>
      <c r="AJ18" s="414">
        <f t="shared" si="8"/>
        <v>4000</v>
      </c>
      <c r="AK18" s="414">
        <f t="shared" si="8"/>
        <v>0</v>
      </c>
      <c r="AL18" s="414">
        <f t="shared" si="8"/>
        <v>1000</v>
      </c>
      <c r="AM18" s="414">
        <f t="shared" si="8"/>
        <v>0</v>
      </c>
      <c r="AN18" s="414">
        <f t="shared" si="8"/>
        <v>0</v>
      </c>
      <c r="AO18" s="414">
        <f t="shared" si="8"/>
        <v>0</v>
      </c>
      <c r="AP18" s="414">
        <f>AP16+AP17</f>
        <v>5000</v>
      </c>
      <c r="AQ18" s="414">
        <f>SUM(AQ16:AQ17)</f>
        <v>5000</v>
      </c>
      <c r="AR18" s="414">
        <f aca="true" t="shared" si="9" ref="AR18:AZ18">SUM(AR16:AR17)</f>
        <v>1500</v>
      </c>
      <c r="AS18" s="414">
        <f t="shared" si="9"/>
        <v>0</v>
      </c>
      <c r="AT18" s="414">
        <f t="shared" si="9"/>
        <v>0</v>
      </c>
      <c r="AU18" s="414">
        <f t="shared" si="9"/>
        <v>0</v>
      </c>
      <c r="AV18" s="414">
        <f t="shared" si="9"/>
        <v>0</v>
      </c>
      <c r="AW18" s="414">
        <f t="shared" si="9"/>
        <v>0</v>
      </c>
      <c r="AX18" s="414">
        <f>AX16+AX17</f>
        <v>0</v>
      </c>
      <c r="AY18" s="414">
        <f t="shared" si="9"/>
        <v>0</v>
      </c>
      <c r="AZ18" s="414">
        <f t="shared" si="9"/>
        <v>0</v>
      </c>
    </row>
    <row r="19" spans="1:43" ht="15">
      <c r="A19" s="27"/>
      <c r="B19" s="27"/>
      <c r="C19" s="27"/>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row>
    <row r="20" spans="1:46" ht="15.75">
      <c r="A20" s="417"/>
      <c r="B20" s="418"/>
      <c r="C20" s="418"/>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415" t="s">
        <v>398</v>
      </c>
      <c r="AC20" s="415"/>
      <c r="AD20" s="415"/>
      <c r="AE20" s="306"/>
      <c r="AF20" s="306"/>
      <c r="AG20" s="306"/>
      <c r="AH20" s="306"/>
      <c r="AI20" s="306"/>
      <c r="AJ20" s="545" t="s">
        <v>489</v>
      </c>
      <c r="AK20" s="545"/>
      <c r="AL20" s="545"/>
      <c r="AM20" s="545"/>
      <c r="AN20" s="545"/>
      <c r="AO20" s="545"/>
      <c r="AP20" s="545"/>
      <c r="AQ20" s="545"/>
      <c r="AR20" s="395"/>
      <c r="AS20" s="539"/>
      <c r="AT20" s="539"/>
    </row>
    <row r="21" spans="1:45" ht="24.75" customHeight="1">
      <c r="A21" s="417"/>
      <c r="B21" s="416"/>
      <c r="C21" s="416"/>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154" t="s">
        <v>399</v>
      </c>
      <c r="AC21" s="154"/>
      <c r="AD21" s="154"/>
      <c r="AE21" s="154"/>
      <c r="AF21" s="154"/>
      <c r="AG21" s="154"/>
      <c r="AH21" s="154"/>
      <c r="AI21" s="154"/>
      <c r="AJ21" s="542" t="s">
        <v>488</v>
      </c>
      <c r="AK21" s="542"/>
      <c r="AL21" s="542"/>
      <c r="AM21" s="542"/>
      <c r="AN21" s="542"/>
      <c r="AO21" s="542"/>
      <c r="AP21" s="542"/>
      <c r="AQ21" s="542"/>
      <c r="AR21" s="543"/>
      <c r="AS21" s="544"/>
    </row>
    <row r="22" spans="1:44" ht="15">
      <c r="A22" s="417"/>
      <c r="B22" s="416"/>
      <c r="C22" s="416"/>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154" t="s">
        <v>401</v>
      </c>
      <c r="AC22" s="154"/>
      <c r="AD22" s="154"/>
      <c r="AE22" s="154"/>
      <c r="AF22" s="154"/>
      <c r="AG22" s="154"/>
      <c r="AH22" s="154"/>
      <c r="AI22" s="154"/>
      <c r="AJ22" s="154"/>
      <c r="AK22" s="154"/>
      <c r="AL22" s="154"/>
      <c r="AM22" s="154"/>
      <c r="AN22" s="154"/>
      <c r="AO22" s="154"/>
      <c r="AP22" s="154"/>
      <c r="AQ22" s="154"/>
      <c r="AR22" s="33"/>
    </row>
    <row r="23" spans="1:32" ht="12.75">
      <c r="A23" s="419"/>
      <c r="B23" s="417"/>
      <c r="C23" s="417"/>
      <c r="AB23" s="154" t="s">
        <v>400</v>
      </c>
      <c r="AC23" s="154"/>
      <c r="AD23" s="154"/>
      <c r="AE23" s="154"/>
      <c r="AF23" s="154"/>
    </row>
  </sheetData>
  <sheetProtection/>
  <mergeCells count="100">
    <mergeCell ref="AP12:AP13"/>
    <mergeCell ref="AQ12:AQ13"/>
    <mergeCell ref="AQ9:AQ10"/>
    <mergeCell ref="AJ12:AJ13"/>
    <mergeCell ref="AK12:AK13"/>
    <mergeCell ref="AL12:AL13"/>
    <mergeCell ref="AM12:AM13"/>
    <mergeCell ref="AN12:AN13"/>
    <mergeCell ref="AO12:AO13"/>
    <mergeCell ref="AJ8:AQ8"/>
    <mergeCell ref="AJ9:AJ10"/>
    <mergeCell ref="AK9:AK10"/>
    <mergeCell ref="AL9:AM9"/>
    <mergeCell ref="AN9:AO9"/>
    <mergeCell ref="AP9:AP10"/>
    <mergeCell ref="AI9:AI10"/>
    <mergeCell ref="T8:AA8"/>
    <mergeCell ref="T9:T10"/>
    <mergeCell ref="U9:U10"/>
    <mergeCell ref="V9:W9"/>
    <mergeCell ref="X9:Y9"/>
    <mergeCell ref="Z9:Z10"/>
    <mergeCell ref="AA9:AA10"/>
    <mergeCell ref="AB8:AI8"/>
    <mergeCell ref="AD9:AE9"/>
    <mergeCell ref="Z12:Z13"/>
    <mergeCell ref="AA12:AA13"/>
    <mergeCell ref="AB12:AB13"/>
    <mergeCell ref="AC12:AC13"/>
    <mergeCell ref="AD12:AD13"/>
    <mergeCell ref="AE12:AE13"/>
    <mergeCell ref="AF12:AF13"/>
    <mergeCell ref="AI12:AI13"/>
    <mergeCell ref="A16:B18"/>
    <mergeCell ref="S9:S10"/>
    <mergeCell ref="P12:P13"/>
    <mergeCell ref="Q12:Q13"/>
    <mergeCell ref="AB9:AB10"/>
    <mergeCell ref="AC9:AC10"/>
    <mergeCell ref="X12:X13"/>
    <mergeCell ref="Y12:Y13"/>
    <mergeCell ref="AF9:AG9"/>
    <mergeCell ref="AH9:AH10"/>
    <mergeCell ref="R12:R13"/>
    <mergeCell ref="S12:S13"/>
    <mergeCell ref="T12:T13"/>
    <mergeCell ref="U12:U13"/>
    <mergeCell ref="V12:V13"/>
    <mergeCell ref="W12:W13"/>
    <mergeCell ref="AG12:AG13"/>
    <mergeCell ref="AH12:AH13"/>
    <mergeCell ref="J12:J13"/>
    <mergeCell ref="K12:K13"/>
    <mergeCell ref="L12:L13"/>
    <mergeCell ref="M12:M13"/>
    <mergeCell ref="N12:N13"/>
    <mergeCell ref="O12:O13"/>
    <mergeCell ref="B12:B13"/>
    <mergeCell ref="C12:C13"/>
    <mergeCell ref="D12:D13"/>
    <mergeCell ref="E12:E13"/>
    <mergeCell ref="F12:F13"/>
    <mergeCell ref="G12:G13"/>
    <mergeCell ref="H12:H13"/>
    <mergeCell ref="I12:I13"/>
    <mergeCell ref="P9:Q9"/>
    <mergeCell ref="R9:R10"/>
    <mergeCell ref="D9:D10"/>
    <mergeCell ref="E9:E10"/>
    <mergeCell ref="F9:G9"/>
    <mergeCell ref="H9:I9"/>
    <mergeCell ref="J9:J10"/>
    <mergeCell ref="K9:K10"/>
    <mergeCell ref="L8:S8"/>
    <mergeCell ref="L9:L10"/>
    <mergeCell ref="M9:M10"/>
    <mergeCell ref="N9:O9"/>
    <mergeCell ref="A8:A10"/>
    <mergeCell ref="B8:B10"/>
    <mergeCell ref="C8:C10"/>
    <mergeCell ref="D8:K8"/>
    <mergeCell ref="AV12:AV13"/>
    <mergeCell ref="AW12:AW13"/>
    <mergeCell ref="AR8:AZ8"/>
    <mergeCell ref="AR9:AR10"/>
    <mergeCell ref="AS9:AS10"/>
    <mergeCell ref="AT9:AU9"/>
    <mergeCell ref="AV9:AW9"/>
    <mergeCell ref="AX9:AX10"/>
    <mergeCell ref="AY9:AZ9"/>
    <mergeCell ref="A4:AZ4"/>
    <mergeCell ref="A14:A15"/>
    <mergeCell ref="B14:B15"/>
    <mergeCell ref="AX12:AX13"/>
    <mergeCell ref="AY12:AY13"/>
    <mergeCell ref="AZ12:AZ13"/>
    <mergeCell ref="AR12:AR13"/>
    <mergeCell ref="AS12:AS13"/>
    <mergeCell ref="AT12:AT13"/>
    <mergeCell ref="AU12:AU13"/>
  </mergeCells>
  <printOptions/>
  <pageMargins left="0.31496062992125984" right="0.31496062992125984" top="0.7480314960629921" bottom="0.7480314960629921" header="0.31496062992125984" footer="0.31496062992125984"/>
  <pageSetup horizontalDpi="600" verticalDpi="600" orientation="landscape" paperSize="9" scale="65" r:id="rId1"/>
</worksheet>
</file>

<file path=xl/worksheets/sheet15.xml><?xml version="1.0" encoding="utf-8"?>
<worksheet xmlns="http://schemas.openxmlformats.org/spreadsheetml/2006/main" xmlns:r="http://schemas.openxmlformats.org/officeDocument/2006/relationships">
  <sheetPr>
    <tabColor rgb="FFFFFF00"/>
  </sheetPr>
  <dimension ref="A2:AB32"/>
  <sheetViews>
    <sheetView zoomScalePageLayoutView="0" workbookViewId="0" topLeftCell="A9">
      <selection activeCell="J32" sqref="J32"/>
    </sheetView>
  </sheetViews>
  <sheetFormatPr defaultColWidth="9.140625" defaultRowHeight="12.75"/>
  <cols>
    <col min="1" max="1" width="10.8515625" style="128" customWidth="1"/>
    <col min="2" max="2" width="5.57421875" style="128" customWidth="1"/>
    <col min="3" max="11" width="10.140625" style="128" customWidth="1"/>
    <col min="12" max="12" width="14.28125" style="128" customWidth="1"/>
    <col min="13" max="13" width="9.140625" style="128" hidden="1" customWidth="1"/>
    <col min="14" max="16384" width="9.140625" style="128" customWidth="1"/>
  </cols>
  <sheetData>
    <row r="1" ht="12.75" customHeight="1"/>
    <row r="2" spans="12:14" ht="12.75" customHeight="1">
      <c r="L2" s="129"/>
      <c r="M2" s="129"/>
      <c r="N2" s="129"/>
    </row>
    <row r="3" spans="9:14" ht="12.75" customHeight="1">
      <c r="I3" s="303"/>
      <c r="J3" s="303"/>
      <c r="K3" s="303"/>
      <c r="L3" s="304"/>
      <c r="M3" s="129"/>
      <c r="N3" s="129"/>
    </row>
    <row r="4" spans="1:12" ht="24.75" customHeight="1">
      <c r="A4" s="1155" t="s">
        <v>169</v>
      </c>
      <c r="B4" s="1155"/>
      <c r="C4" s="1156"/>
      <c r="D4" s="1156"/>
      <c r="E4" s="1156"/>
      <c r="F4" s="1156"/>
      <c r="G4" s="1156"/>
      <c r="H4" s="1156"/>
      <c r="I4" s="1156"/>
      <c r="J4" s="1156"/>
      <c r="K4" s="1156"/>
      <c r="L4" s="1156"/>
    </row>
    <row r="5" ht="24.75" customHeight="1">
      <c r="L5" s="129"/>
    </row>
    <row r="6" spans="9:12" ht="24.75" customHeight="1" thickBot="1">
      <c r="I6" s="303"/>
      <c r="J6" s="303"/>
      <c r="K6" s="303"/>
      <c r="L6" s="304"/>
    </row>
    <row r="7" spans="1:12" ht="24.75" customHeight="1">
      <c r="A7" s="1163" t="s">
        <v>170</v>
      </c>
      <c r="B7" s="1164"/>
      <c r="C7" s="1164"/>
      <c r="D7" s="1165"/>
      <c r="E7" s="1157" t="s">
        <v>109</v>
      </c>
      <c r="F7" s="1158"/>
      <c r="G7" s="1158"/>
      <c r="H7" s="1158"/>
      <c r="I7" s="1158"/>
      <c r="J7" s="1158"/>
      <c r="K7" s="1158"/>
      <c r="L7" s="1159"/>
    </row>
    <row r="8" spans="1:12" ht="24.75" customHeight="1">
      <c r="A8" s="1167" t="s">
        <v>171</v>
      </c>
      <c r="B8" s="1168"/>
      <c r="C8" s="1168"/>
      <c r="D8" s="1169"/>
      <c r="E8" s="1142" t="s">
        <v>22</v>
      </c>
      <c r="F8" s="1143"/>
      <c r="G8" s="1143"/>
      <c r="H8" s="1143"/>
      <c r="I8" s="1143"/>
      <c r="J8" s="1143"/>
      <c r="K8" s="1143"/>
      <c r="L8" s="1144"/>
    </row>
    <row r="9" spans="1:12" ht="24.75" customHeight="1">
      <c r="A9" s="1170" t="s">
        <v>92</v>
      </c>
      <c r="B9" s="1171"/>
      <c r="C9" s="1171"/>
      <c r="D9" s="1172"/>
      <c r="E9" s="1160"/>
      <c r="F9" s="1161"/>
      <c r="G9" s="1161"/>
      <c r="H9" s="1161"/>
      <c r="I9" s="1161"/>
      <c r="J9" s="1161"/>
      <c r="K9" s="1161"/>
      <c r="L9" s="1162"/>
    </row>
    <row r="10" spans="1:12" ht="24.75" customHeight="1">
      <c r="A10" s="130"/>
      <c r="B10" s="1145" t="s">
        <v>93</v>
      </c>
      <c r="C10" s="1145"/>
      <c r="D10" s="1146"/>
      <c r="E10" s="1142" t="s">
        <v>133</v>
      </c>
      <c r="F10" s="1143"/>
      <c r="G10" s="1143"/>
      <c r="H10" s="1143"/>
      <c r="I10" s="1143"/>
      <c r="J10" s="1143"/>
      <c r="K10" s="1143"/>
      <c r="L10" s="1144"/>
    </row>
    <row r="11" spans="1:12" ht="24.75" customHeight="1">
      <c r="A11" s="130"/>
      <c r="B11" s="1145" t="s">
        <v>94</v>
      </c>
      <c r="C11" s="1145"/>
      <c r="D11" s="1146"/>
      <c r="E11" s="1142" t="s">
        <v>198</v>
      </c>
      <c r="F11" s="1143"/>
      <c r="G11" s="1143"/>
      <c r="H11" s="1143"/>
      <c r="I11" s="1143"/>
      <c r="J11" s="1143"/>
      <c r="K11" s="1143"/>
      <c r="L11" s="1144"/>
    </row>
    <row r="12" spans="1:12" ht="27.75" customHeight="1">
      <c r="A12" s="130" t="s">
        <v>172</v>
      </c>
      <c r="B12" s="1145" t="s">
        <v>95</v>
      </c>
      <c r="C12" s="1145"/>
      <c r="D12" s="1146"/>
      <c r="E12" s="1142" t="s">
        <v>173</v>
      </c>
      <c r="F12" s="1143"/>
      <c r="G12" s="1143"/>
      <c r="H12" s="1143"/>
      <c r="I12" s="1143"/>
      <c r="J12" s="1143"/>
      <c r="K12" s="1143"/>
      <c r="L12" s="1144"/>
    </row>
    <row r="13" spans="1:12" ht="18" customHeight="1">
      <c r="A13" s="130"/>
      <c r="B13" s="1145" t="s">
        <v>174</v>
      </c>
      <c r="C13" s="1145"/>
      <c r="D13" s="1146"/>
      <c r="E13" s="1142" t="s">
        <v>383</v>
      </c>
      <c r="F13" s="1143"/>
      <c r="G13" s="1143"/>
      <c r="H13" s="1143"/>
      <c r="I13" s="1143"/>
      <c r="J13" s="1143"/>
      <c r="K13" s="1143"/>
      <c r="L13" s="1144"/>
    </row>
    <row r="14" spans="1:12" ht="22.5" customHeight="1" thickBot="1">
      <c r="A14" s="138"/>
      <c r="B14" s="1177" t="s">
        <v>96</v>
      </c>
      <c r="C14" s="1177"/>
      <c r="D14" s="1178"/>
      <c r="E14" s="1179" t="s">
        <v>199</v>
      </c>
      <c r="F14" s="1180"/>
      <c r="G14" s="1180"/>
      <c r="H14" s="1180"/>
      <c r="I14" s="1180"/>
      <c r="J14" s="1180"/>
      <c r="K14" s="1180"/>
      <c r="L14" s="1181"/>
    </row>
    <row r="15" spans="1:12" ht="24" customHeight="1" thickBot="1">
      <c r="A15" s="1151" t="s">
        <v>175</v>
      </c>
      <c r="B15" s="1152"/>
      <c r="C15" s="1152"/>
      <c r="D15" s="1152"/>
      <c r="E15" s="1166" t="s">
        <v>176</v>
      </c>
      <c r="F15" s="870"/>
      <c r="G15" s="870"/>
      <c r="H15" s="870"/>
      <c r="I15" s="870"/>
      <c r="J15" s="870"/>
      <c r="K15" s="870"/>
      <c r="L15" s="871"/>
    </row>
    <row r="16" spans="1:12" ht="24" customHeight="1" thickBot="1">
      <c r="A16" s="1151" t="s">
        <v>175</v>
      </c>
      <c r="B16" s="1152"/>
      <c r="C16" s="1152"/>
      <c r="D16" s="1152"/>
      <c r="E16" s="1166" t="s">
        <v>176</v>
      </c>
      <c r="F16" s="870"/>
      <c r="G16" s="870"/>
      <c r="H16" s="870"/>
      <c r="I16" s="870"/>
      <c r="J16" s="870"/>
      <c r="K16" s="870"/>
      <c r="L16" s="871"/>
    </row>
    <row r="17" spans="1:12" ht="24" customHeight="1">
      <c r="A17" s="1182" t="s">
        <v>177</v>
      </c>
      <c r="B17" s="1183"/>
      <c r="C17" s="1133" t="s">
        <v>124</v>
      </c>
      <c r="D17" s="1134"/>
      <c r="E17" s="1133" t="s">
        <v>178</v>
      </c>
      <c r="F17" s="1134"/>
      <c r="G17" s="1133" t="s">
        <v>179</v>
      </c>
      <c r="H17" s="1134"/>
      <c r="I17" s="1133" t="s">
        <v>180</v>
      </c>
      <c r="J17" s="1153"/>
      <c r="K17" s="1134"/>
      <c r="L17" s="1139" t="s">
        <v>183</v>
      </c>
    </row>
    <row r="18" spans="1:12" ht="24" customHeight="1">
      <c r="A18" s="1147" t="s">
        <v>181</v>
      </c>
      <c r="B18" s="1148"/>
      <c r="C18" s="1135"/>
      <c r="D18" s="1136"/>
      <c r="E18" s="1135"/>
      <c r="F18" s="1136"/>
      <c r="G18" s="1135"/>
      <c r="H18" s="1136"/>
      <c r="I18" s="1135"/>
      <c r="J18" s="1154"/>
      <c r="K18" s="1136"/>
      <c r="L18" s="1140"/>
    </row>
    <row r="19" spans="1:12" ht="24" customHeight="1" thickBot="1">
      <c r="A19" s="1149"/>
      <c r="B19" s="1150"/>
      <c r="C19" s="131" t="s">
        <v>130</v>
      </c>
      <c r="D19" s="132" t="s">
        <v>125</v>
      </c>
      <c r="E19" s="131" t="s">
        <v>130</v>
      </c>
      <c r="F19" s="132" t="s">
        <v>125</v>
      </c>
      <c r="G19" s="131" t="s">
        <v>130</v>
      </c>
      <c r="H19" s="132" t="s">
        <v>125</v>
      </c>
      <c r="I19" s="131" t="s">
        <v>130</v>
      </c>
      <c r="J19" s="133" t="s">
        <v>390</v>
      </c>
      <c r="K19" s="132" t="s">
        <v>125</v>
      </c>
      <c r="L19" s="1141"/>
    </row>
    <row r="20" spans="1:12" ht="12.75" customHeight="1">
      <c r="A20" s="1137">
        <v>2011</v>
      </c>
      <c r="B20" s="1138"/>
      <c r="C20" s="174"/>
      <c r="D20" s="175">
        <v>9500</v>
      </c>
      <c r="E20" s="174"/>
      <c r="F20" s="175">
        <v>3500</v>
      </c>
      <c r="G20" s="174"/>
      <c r="H20" s="175">
        <v>3500</v>
      </c>
      <c r="I20" s="174"/>
      <c r="J20" s="176">
        <f>K20/0.790195836</f>
        <v>48.08934477857714</v>
      </c>
      <c r="K20" s="175">
        <v>38</v>
      </c>
      <c r="L20" s="173">
        <f aca="true" t="shared" si="0" ref="L20:L27">(K20/F20)*100</f>
        <v>1.0857142857142856</v>
      </c>
    </row>
    <row r="21" spans="1:12" ht="19.5" customHeight="1">
      <c r="A21" s="1131">
        <v>2012</v>
      </c>
      <c r="B21" s="1132"/>
      <c r="C21" s="134"/>
      <c r="D21" s="135">
        <v>10165</v>
      </c>
      <c r="E21" s="134"/>
      <c r="F21" s="135">
        <v>3500</v>
      </c>
      <c r="G21" s="134"/>
      <c r="H21" s="135">
        <v>3500</v>
      </c>
      <c r="I21" s="134"/>
      <c r="J21" s="139">
        <f>K21/0.795695731</f>
        <v>134.47351271512602</v>
      </c>
      <c r="K21" s="135">
        <v>107</v>
      </c>
      <c r="L21" s="137">
        <f t="shared" si="0"/>
        <v>3.0571428571428574</v>
      </c>
    </row>
    <row r="22" spans="1:12" ht="12.75">
      <c r="A22" s="1131">
        <v>2013</v>
      </c>
      <c r="B22" s="1132"/>
      <c r="C22" s="134"/>
      <c r="D22" s="135">
        <v>11617</v>
      </c>
      <c r="E22" s="134"/>
      <c r="F22" s="135">
        <v>3989</v>
      </c>
      <c r="G22" s="134"/>
      <c r="H22" s="135">
        <v>3989</v>
      </c>
      <c r="I22" s="134"/>
      <c r="J22" s="136">
        <f>K22/0.8669844798</f>
        <v>746.2648006677731</v>
      </c>
      <c r="K22" s="135">
        <v>647</v>
      </c>
      <c r="L22" s="137">
        <f t="shared" si="0"/>
        <v>16.219603910754575</v>
      </c>
    </row>
    <row r="23" spans="1:12" ht="12.75">
      <c r="A23" s="1131">
        <v>2014</v>
      </c>
      <c r="B23" s="1132"/>
      <c r="C23" s="134"/>
      <c r="D23" s="135">
        <v>12298</v>
      </c>
      <c r="E23" s="134"/>
      <c r="F23" s="135">
        <v>100</v>
      </c>
      <c r="G23" s="134"/>
      <c r="H23" s="135">
        <v>100</v>
      </c>
      <c r="I23" s="134"/>
      <c r="J23" s="136">
        <f>K23/0.938967136</f>
        <v>106.50000001704</v>
      </c>
      <c r="K23" s="135">
        <v>100</v>
      </c>
      <c r="L23" s="137">
        <f t="shared" si="0"/>
        <v>100</v>
      </c>
    </row>
    <row r="24" spans="1:12" ht="12.75">
      <c r="A24" s="515">
        <v>2015</v>
      </c>
      <c r="B24" s="516"/>
      <c r="C24" s="517"/>
      <c r="D24" s="518">
        <v>17000</v>
      </c>
      <c r="E24" s="517"/>
      <c r="F24" s="518">
        <v>4000</v>
      </c>
      <c r="G24" s="517"/>
      <c r="H24" s="518">
        <v>5000</v>
      </c>
      <c r="I24" s="517"/>
      <c r="J24" s="136">
        <v>5000</v>
      </c>
      <c r="K24" s="135">
        <v>5000</v>
      </c>
      <c r="L24" s="137">
        <f t="shared" si="0"/>
        <v>125</v>
      </c>
    </row>
    <row r="25" spans="1:12" ht="12.75">
      <c r="A25" s="515">
        <v>2016</v>
      </c>
      <c r="B25" s="516"/>
      <c r="C25" s="517"/>
      <c r="D25" s="518">
        <v>17000</v>
      </c>
      <c r="E25" s="517"/>
      <c r="F25" s="518">
        <v>4000</v>
      </c>
      <c r="G25" s="517"/>
      <c r="H25" s="518">
        <v>5000</v>
      </c>
      <c r="I25" s="517"/>
      <c r="J25" s="136">
        <v>5000</v>
      </c>
      <c r="K25" s="135">
        <v>5000</v>
      </c>
      <c r="L25" s="137">
        <f>(K25/F25)*100</f>
        <v>125</v>
      </c>
    </row>
    <row r="26" spans="1:12" ht="12.75">
      <c r="A26" s="82"/>
      <c r="B26" s="82"/>
      <c r="C26" s="523"/>
      <c r="D26" s="524"/>
      <c r="E26" s="523"/>
      <c r="F26" s="524"/>
      <c r="G26" s="523"/>
      <c r="H26" s="524"/>
      <c r="I26" s="523"/>
      <c r="J26" s="525"/>
      <c r="K26" s="526"/>
      <c r="L26" s="137"/>
    </row>
    <row r="27" spans="1:12" ht="13.5" thickBot="1">
      <c r="A27" s="1173"/>
      <c r="B27" s="1174"/>
      <c r="C27" s="519"/>
      <c r="D27" s="520"/>
      <c r="E27" s="519"/>
      <c r="F27" s="520">
        <f>SUM(F20:F24)</f>
        <v>15089</v>
      </c>
      <c r="G27" s="519"/>
      <c r="H27" s="520">
        <f>SUM(H20:H24)</f>
        <v>16089</v>
      </c>
      <c r="I27" s="521" t="s">
        <v>125</v>
      </c>
      <c r="J27" s="522">
        <f>SUM(J20:J24)</f>
        <v>6035.327658178516</v>
      </c>
      <c r="K27" s="522">
        <f>SUM(K20:K24)</f>
        <v>5892</v>
      </c>
      <c r="L27" s="137">
        <f t="shared" si="0"/>
        <v>39.048313340844324</v>
      </c>
    </row>
    <row r="28" spans="1:12" ht="12.75">
      <c r="A28" s="1175" t="s">
        <v>182</v>
      </c>
      <c r="B28" s="1176"/>
      <c r="C28" s="1176"/>
      <c r="D28" s="1176"/>
      <c r="E28" s="1176"/>
      <c r="F28" s="1176"/>
      <c r="G28" s="1176"/>
      <c r="H28" s="1176"/>
      <c r="I28" s="1176"/>
      <c r="J28" s="1176"/>
      <c r="K28" s="1176"/>
      <c r="L28" s="1176"/>
    </row>
    <row r="30" spans="1:28" ht="15.75">
      <c r="A30" s="420" t="s">
        <v>476</v>
      </c>
      <c r="B30" s="421"/>
      <c r="C30" s="421"/>
      <c r="D30" s="422"/>
      <c r="E30" s="422"/>
      <c r="F30" s="422"/>
      <c r="G30" s="260"/>
      <c r="H30" s="260"/>
      <c r="I30" s="260"/>
      <c r="J30" s="260"/>
      <c r="K30" s="260"/>
      <c r="L30" s="260"/>
      <c r="M30" s="260"/>
      <c r="N30" s="260"/>
      <c r="O30" s="260"/>
      <c r="P30" s="260"/>
      <c r="Q30" s="260"/>
      <c r="R30" s="260"/>
      <c r="S30" s="260"/>
      <c r="T30" s="260"/>
      <c r="U30" s="260"/>
      <c r="V30" s="260"/>
      <c r="W30" s="260"/>
      <c r="X30" s="260"/>
      <c r="Y30" s="260"/>
      <c r="Z30" s="260"/>
      <c r="AA30" s="260"/>
      <c r="AB30" s="260"/>
    </row>
    <row r="31" spans="1:6" ht="12.75">
      <c r="A31" s="423"/>
      <c r="B31" s="423"/>
      <c r="C31" s="423"/>
      <c r="D31" s="423"/>
      <c r="E31" s="423"/>
      <c r="F31" s="423"/>
    </row>
    <row r="32" spans="1:6" ht="12.75">
      <c r="A32" s="423"/>
      <c r="B32" s="423"/>
      <c r="C32" s="423"/>
      <c r="D32" s="423"/>
      <c r="E32" s="423"/>
      <c r="F32" s="423"/>
    </row>
  </sheetData>
  <sheetProtection/>
  <mergeCells count="34">
    <mergeCell ref="A27:B27"/>
    <mergeCell ref="A28:L28"/>
    <mergeCell ref="B10:D10"/>
    <mergeCell ref="E10:L10"/>
    <mergeCell ref="B13:D13"/>
    <mergeCell ref="E13:L13"/>
    <mergeCell ref="B14:D14"/>
    <mergeCell ref="E14:L14"/>
    <mergeCell ref="A17:B17"/>
    <mergeCell ref="E11:L11"/>
    <mergeCell ref="A4:L4"/>
    <mergeCell ref="E7:L7"/>
    <mergeCell ref="E8:L8"/>
    <mergeCell ref="E9:L9"/>
    <mergeCell ref="A7:D7"/>
    <mergeCell ref="A16:D16"/>
    <mergeCell ref="E16:L16"/>
    <mergeCell ref="E15:L15"/>
    <mergeCell ref="A8:D8"/>
    <mergeCell ref="A9:D9"/>
    <mergeCell ref="L17:L19"/>
    <mergeCell ref="E12:L12"/>
    <mergeCell ref="B11:D11"/>
    <mergeCell ref="B12:D12"/>
    <mergeCell ref="A18:B19"/>
    <mergeCell ref="A15:D15"/>
    <mergeCell ref="I17:K18"/>
    <mergeCell ref="A21:B21"/>
    <mergeCell ref="A23:B23"/>
    <mergeCell ref="E17:F18"/>
    <mergeCell ref="G17:H18"/>
    <mergeCell ref="A20:B20"/>
    <mergeCell ref="A22:B22"/>
    <mergeCell ref="C17:D18"/>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B2:N65"/>
  <sheetViews>
    <sheetView zoomScalePageLayoutView="0" workbookViewId="0" topLeftCell="A25">
      <selection activeCell="M56" sqref="M56"/>
    </sheetView>
  </sheetViews>
  <sheetFormatPr defaultColWidth="9.140625" defaultRowHeight="12.75"/>
  <cols>
    <col min="1" max="1" width="3.28125" style="141" customWidth="1"/>
    <col min="2" max="2" width="10.57421875" style="147" customWidth="1"/>
    <col min="3" max="3" width="14.8515625" style="141" customWidth="1"/>
    <col min="4" max="4" width="16.421875" style="141" customWidth="1"/>
    <col min="5" max="5" width="13.7109375" style="141" customWidth="1"/>
    <col min="6" max="6" width="15.00390625" style="141" customWidth="1"/>
    <col min="7" max="7" width="15.57421875" style="141" customWidth="1"/>
    <col min="8" max="8" width="14.8515625" style="141" customWidth="1"/>
    <col min="9" max="9" width="16.140625" style="141" customWidth="1"/>
    <col min="10" max="10" width="16.7109375" style="141" customWidth="1"/>
    <col min="11" max="11" width="0.5625" style="141" hidden="1" customWidth="1"/>
    <col min="12" max="12" width="15.00390625" style="141" customWidth="1"/>
    <col min="13" max="13" width="16.421875" style="141" customWidth="1"/>
    <col min="14" max="14" width="14.140625" style="141" customWidth="1"/>
    <col min="15" max="15" width="9.140625" style="141" customWidth="1"/>
    <col min="16" max="16384" width="9.140625" style="141" customWidth="1"/>
  </cols>
  <sheetData>
    <row r="2" spans="2:14" s="140" customFormat="1" ht="24.75" customHeight="1">
      <c r="B2" s="1189" t="s">
        <v>375</v>
      </c>
      <c r="C2" s="1189"/>
      <c r="D2" s="1189"/>
      <c r="E2" s="1189"/>
      <c r="F2" s="1189"/>
      <c r="G2" s="1189"/>
      <c r="H2" s="1189"/>
      <c r="I2" s="1189"/>
      <c r="J2" s="1189"/>
      <c r="K2" s="1189"/>
      <c r="L2" s="1189"/>
      <c r="M2" s="1189"/>
      <c r="N2" s="1189"/>
    </row>
    <row r="3" spans="2:14" ht="18" customHeight="1">
      <c r="B3" s="1190" t="s">
        <v>177</v>
      </c>
      <c r="C3" s="1184" t="s">
        <v>185</v>
      </c>
      <c r="D3" s="1185"/>
      <c r="E3" s="1185"/>
      <c r="F3" s="1185"/>
      <c r="G3" s="1185"/>
      <c r="H3" s="1185"/>
      <c r="I3" s="1185"/>
      <c r="J3" s="1185"/>
      <c r="K3" s="1185"/>
      <c r="L3" s="1185"/>
      <c r="M3" s="1186"/>
      <c r="N3" s="1187" t="s">
        <v>186</v>
      </c>
    </row>
    <row r="4" spans="2:14" ht="15" customHeight="1">
      <c r="B4" s="1191"/>
      <c r="C4" s="142" t="s">
        <v>187</v>
      </c>
      <c r="D4" s="142" t="s">
        <v>188</v>
      </c>
      <c r="E4" s="142" t="s">
        <v>189</v>
      </c>
      <c r="F4" s="142" t="s">
        <v>190</v>
      </c>
      <c r="G4" s="142" t="s">
        <v>191</v>
      </c>
      <c r="H4" s="142" t="s">
        <v>192</v>
      </c>
      <c r="I4" s="142" t="s">
        <v>193</v>
      </c>
      <c r="J4" s="142" t="s">
        <v>184</v>
      </c>
      <c r="K4" s="142"/>
      <c r="L4" s="142" t="s">
        <v>194</v>
      </c>
      <c r="M4" s="142" t="s">
        <v>195</v>
      </c>
      <c r="N4" s="1188"/>
    </row>
    <row r="5" spans="2:14" ht="15" customHeight="1">
      <c r="B5" s="143">
        <v>1963</v>
      </c>
      <c r="C5" s="305">
        <v>5.7810626E-07</v>
      </c>
      <c r="D5" s="305">
        <v>5.1624206E-07</v>
      </c>
      <c r="E5" s="305">
        <v>5.09140556E-07</v>
      </c>
      <c r="F5" s="305">
        <v>6.59900815E-07</v>
      </c>
      <c r="G5" s="305">
        <v>6.23864217E-07</v>
      </c>
      <c r="H5" s="305">
        <v>6.84462928E-07</v>
      </c>
      <c r="I5" s="305">
        <v>6.39021661E-07</v>
      </c>
      <c r="J5" s="305">
        <v>7.76156681E-07</v>
      </c>
      <c r="K5" s="305"/>
      <c r="L5" s="305">
        <v>6.67847267E-07</v>
      </c>
      <c r="M5" s="305">
        <v>8.47639339E-07</v>
      </c>
      <c r="N5" s="305">
        <v>1.5627420277964591E-06</v>
      </c>
    </row>
    <row r="6" spans="2:14" ht="15" customHeight="1">
      <c r="B6" s="143">
        <v>1964</v>
      </c>
      <c r="C6" s="305">
        <v>6.0857246E-07</v>
      </c>
      <c r="D6" s="305">
        <v>5.44377252E-07</v>
      </c>
      <c r="E6" s="305">
        <v>5.34444842E-07</v>
      </c>
      <c r="F6" s="305">
        <v>7.02992339E-07</v>
      </c>
      <c r="G6" s="305">
        <v>6.44701281E-07</v>
      </c>
      <c r="H6" s="305">
        <v>6.92950269E-07</v>
      </c>
      <c r="I6" s="305">
        <v>6.6880007E-07</v>
      </c>
      <c r="J6" s="305">
        <v>8.10385191E-07</v>
      </c>
      <c r="K6" s="305"/>
      <c r="L6" s="305">
        <v>6.95629714E-07</v>
      </c>
      <c r="M6" s="305">
        <v>8.88665083E-07</v>
      </c>
      <c r="N6" s="305">
        <v>1.5627420277964591E-06</v>
      </c>
    </row>
    <row r="7" spans="2:14" ht="15" customHeight="1">
      <c r="B7" s="143">
        <v>1965</v>
      </c>
      <c r="C7" s="305">
        <v>6.48981671E-07</v>
      </c>
      <c r="D7" s="305">
        <v>5.74807941E-07</v>
      </c>
      <c r="E7" s="305">
        <v>5.75917762E-07</v>
      </c>
      <c r="F7" s="305">
        <v>7.44047091E-07</v>
      </c>
      <c r="G7" s="305">
        <v>6.86993685E-07</v>
      </c>
      <c r="H7" s="305">
        <v>7.41041017E-07</v>
      </c>
      <c r="I7" s="305">
        <v>7.14077835E-07</v>
      </c>
      <c r="J7" s="305">
        <v>8.80969741E-07</v>
      </c>
      <c r="K7" s="305"/>
      <c r="L7" s="305">
        <v>7.69575152E-07</v>
      </c>
      <c r="M7" s="305">
        <v>9.63224083E-07</v>
      </c>
      <c r="N7" s="305">
        <v>1.5627420277964591E-06</v>
      </c>
    </row>
    <row r="8" spans="2:14" ht="15" customHeight="1">
      <c r="B8" s="143">
        <v>1966</v>
      </c>
      <c r="C8" s="305">
        <v>6.8194994E-07</v>
      </c>
      <c r="D8" s="305">
        <v>5.95558508E-07</v>
      </c>
      <c r="E8" s="305">
        <v>6.04310507E-07</v>
      </c>
      <c r="F8" s="305">
        <v>8.62871412E-07</v>
      </c>
      <c r="G8" s="305">
        <v>7.11038464E-07</v>
      </c>
      <c r="H8" s="305">
        <v>7.90838974E-07</v>
      </c>
      <c r="I8" s="305">
        <v>7.4935328E-07</v>
      </c>
      <c r="J8" s="305">
        <v>9.24225356E-07</v>
      </c>
      <c r="K8" s="305"/>
      <c r="L8" s="305">
        <v>8.0713042E-07</v>
      </c>
      <c r="M8" s="305">
        <v>1.034887955E-06</v>
      </c>
      <c r="N8" s="305">
        <v>1.5627420277964591E-06</v>
      </c>
    </row>
    <row r="9" spans="2:14" ht="15" customHeight="1">
      <c r="B9" s="143">
        <v>1967</v>
      </c>
      <c r="C9" s="305">
        <v>7.61601693E-07</v>
      </c>
      <c r="D9" s="305">
        <v>6.39629837E-07</v>
      </c>
      <c r="E9" s="305">
        <v>6.31141894E-07</v>
      </c>
      <c r="F9" s="305">
        <v>9.09380181E-07</v>
      </c>
      <c r="G9" s="305">
        <v>7.79013742E-07</v>
      </c>
      <c r="H9" s="305">
        <v>8.44853276E-07</v>
      </c>
      <c r="I9" s="305">
        <v>8.29159404E-07</v>
      </c>
      <c r="J9" s="305">
        <v>1.007960173E-06</v>
      </c>
      <c r="K9" s="305"/>
      <c r="L9" s="305">
        <v>8.67342349E-07</v>
      </c>
      <c r="M9" s="305">
        <v>1.106398713E-06</v>
      </c>
      <c r="N9" s="305">
        <v>1.5627420277964591E-06</v>
      </c>
    </row>
    <row r="10" spans="2:14" ht="15" customHeight="1">
      <c r="B10" s="143">
        <v>1968</v>
      </c>
      <c r="C10" s="305">
        <v>7.95645289E-07</v>
      </c>
      <c r="D10" s="305">
        <v>6.5747551E-07</v>
      </c>
      <c r="E10" s="305">
        <v>6.4117705E-07</v>
      </c>
      <c r="F10" s="305">
        <v>9.28749979E-07</v>
      </c>
      <c r="G10" s="305">
        <v>8.00981929E-07</v>
      </c>
      <c r="H10" s="305">
        <v>8.83801012E-07</v>
      </c>
      <c r="I10" s="305">
        <v>8.63072024E-07</v>
      </c>
      <c r="J10" s="305">
        <v>1.043037187E-06</v>
      </c>
      <c r="K10" s="305"/>
      <c r="L10" s="305">
        <v>8.9214834E-07</v>
      </c>
      <c r="M10" s="305">
        <v>1.142024751E-06</v>
      </c>
      <c r="N10" s="305">
        <v>1.5627420277964591E-06</v>
      </c>
    </row>
    <row r="11" spans="2:14" ht="15" customHeight="1">
      <c r="B11" s="143">
        <v>1969</v>
      </c>
      <c r="C11" s="305">
        <v>8.47760055E-07</v>
      </c>
      <c r="D11" s="305">
        <v>6.86272937E-07</v>
      </c>
      <c r="E11" s="305">
        <v>6.67272956E-07</v>
      </c>
      <c r="F11" s="305">
        <v>9.64599728E-07</v>
      </c>
      <c r="G11" s="305">
        <v>8.88609352E-07</v>
      </c>
      <c r="H11" s="305">
        <v>9.30819225E-07</v>
      </c>
      <c r="I11" s="305">
        <v>9.12008207E-07</v>
      </c>
      <c r="J11" s="305">
        <v>1.094667527E-06</v>
      </c>
      <c r="K11" s="305"/>
      <c r="L11" s="305">
        <v>9.29797E-07</v>
      </c>
      <c r="M11" s="305">
        <v>1.191588626E-06</v>
      </c>
      <c r="N11" s="305">
        <v>1.5627420277964591E-06</v>
      </c>
    </row>
    <row r="12" spans="2:14" ht="15" customHeight="1">
      <c r="B12" s="143">
        <v>1970</v>
      </c>
      <c r="C12" s="305">
        <v>8.90571938E-07</v>
      </c>
      <c r="D12" s="305">
        <v>7.29096368E-07</v>
      </c>
      <c r="E12" s="305">
        <v>7.49814621E-07</v>
      </c>
      <c r="F12" s="305">
        <v>9.97396119E-07</v>
      </c>
      <c r="G12" s="305">
        <v>9.66184949E-07</v>
      </c>
      <c r="H12" s="305">
        <v>9.92904868E-07</v>
      </c>
      <c r="I12" s="305">
        <v>9.62898265E-07</v>
      </c>
      <c r="J12" s="305">
        <v>1.147102102E-06</v>
      </c>
      <c r="K12" s="305"/>
      <c r="L12" s="305">
        <v>9.6698888E-07</v>
      </c>
      <c r="M12" s="305">
        <v>1.262130672E-06</v>
      </c>
      <c r="N12" s="305">
        <v>1.9534275347455736E-06</v>
      </c>
    </row>
    <row r="13" spans="2:14" ht="15" customHeight="1">
      <c r="B13" s="143">
        <v>1971</v>
      </c>
      <c r="C13" s="305">
        <v>1.036002336E-06</v>
      </c>
      <c r="D13" s="305">
        <v>9.47752369E-07</v>
      </c>
      <c r="E13" s="305">
        <v>9.49490254E-07</v>
      </c>
      <c r="F13" s="305">
        <v>1.161966478E-06</v>
      </c>
      <c r="G13" s="305">
        <v>1.192368845E-06</v>
      </c>
      <c r="H13" s="305">
        <v>1.15445049E-06</v>
      </c>
      <c r="I13" s="305">
        <v>1.109740251E-06</v>
      </c>
      <c r="J13" s="305">
        <v>1.405888336E-06</v>
      </c>
      <c r="K13" s="305"/>
      <c r="L13" s="305">
        <v>1.255635061E-06</v>
      </c>
      <c r="M13" s="305">
        <v>1.619692292E-06</v>
      </c>
      <c r="N13" s="305">
        <v>2.5927310915713983E-06</v>
      </c>
    </row>
    <row r="14" spans="2:14" ht="15" customHeight="1">
      <c r="B14" s="143">
        <v>1972</v>
      </c>
      <c r="C14" s="305">
        <v>1.186533475E-06</v>
      </c>
      <c r="D14" s="305">
        <v>1.03428216E-06</v>
      </c>
      <c r="E14" s="305">
        <v>1.069220975E-06</v>
      </c>
      <c r="F14" s="305">
        <v>1.496496627E-06</v>
      </c>
      <c r="G14" s="305">
        <v>1.332472184E-06</v>
      </c>
      <c r="H14" s="305">
        <v>1.376104984E-06</v>
      </c>
      <c r="I14" s="305">
        <v>1.274758626E-06</v>
      </c>
      <c r="J14" s="305">
        <v>1.607492724E-06</v>
      </c>
      <c r="K14" s="305"/>
      <c r="L14" s="305">
        <v>1.428912699E-06</v>
      </c>
      <c r="M14" s="305">
        <v>1.841752105E-06</v>
      </c>
      <c r="N14" s="305">
        <v>2.5216973630351957E-06</v>
      </c>
    </row>
    <row r="15" spans="2:14" ht="15" customHeight="1">
      <c r="B15" s="143">
        <v>1973</v>
      </c>
      <c r="C15" s="305">
        <v>1.336511306E-06</v>
      </c>
      <c r="D15" s="305">
        <v>1.142054361E-06</v>
      </c>
      <c r="E15" s="305">
        <v>1.204370506E-06</v>
      </c>
      <c r="F15" s="305">
        <v>1.61067932E-06</v>
      </c>
      <c r="G15" s="305">
        <v>1.455992356E-06</v>
      </c>
      <c r="H15" s="305">
        <v>1.54357696E-06</v>
      </c>
      <c r="I15" s="305">
        <v>1.427857137E-06</v>
      </c>
      <c r="J15" s="305">
        <v>1.796373119E-06</v>
      </c>
      <c r="K15" s="305"/>
      <c r="L15" s="305">
        <v>1.592808986E-06</v>
      </c>
      <c r="M15" s="305">
        <v>2.068471789E-06</v>
      </c>
      <c r="N15" s="305">
        <v>2.7347985486438034E-06</v>
      </c>
    </row>
    <row r="16" spans="2:14" ht="15" customHeight="1">
      <c r="B16" s="143">
        <v>1974</v>
      </c>
      <c r="C16" s="305">
        <v>1.636691746E-06</v>
      </c>
      <c r="D16" s="305">
        <v>1.461030144E-06</v>
      </c>
      <c r="E16" s="305">
        <v>1.464996284E-06</v>
      </c>
      <c r="F16" s="305">
        <v>1.643537178E-06</v>
      </c>
      <c r="G16" s="305">
        <v>1.789123407E-06</v>
      </c>
      <c r="H16" s="305">
        <v>1.927927623E-06</v>
      </c>
      <c r="I16" s="305">
        <v>1.775683136E-06</v>
      </c>
      <c r="J16" s="305">
        <v>2.179359868E-06</v>
      </c>
      <c r="K16" s="305"/>
      <c r="L16" s="305">
        <v>1.883974468E-06</v>
      </c>
      <c r="M16" s="305">
        <v>2.449484292E-06</v>
      </c>
      <c r="N16" s="305">
        <v>2.7703154129119046E-06</v>
      </c>
    </row>
    <row r="17" spans="2:14" ht="15" customHeight="1">
      <c r="B17" s="143">
        <v>1975</v>
      </c>
      <c r="C17" s="305">
        <v>1.967303479E-06</v>
      </c>
      <c r="D17" s="305">
        <v>1.685152168E-06</v>
      </c>
      <c r="E17" s="305">
        <v>1.630833863E-06</v>
      </c>
      <c r="F17" s="305">
        <v>1.834680552E-06</v>
      </c>
      <c r="G17" s="305">
        <v>2.062680376E-06</v>
      </c>
      <c r="H17" s="305">
        <v>2.279196036E-06</v>
      </c>
      <c r="I17" s="305">
        <v>2.10063315E-06</v>
      </c>
      <c r="J17" s="305">
        <v>2.543312966E-06</v>
      </c>
      <c r="K17" s="305"/>
      <c r="L17" s="305">
        <v>2.168266215E-06</v>
      </c>
      <c r="M17" s="305">
        <v>2.824255389E-06</v>
      </c>
      <c r="N17" s="305">
        <v>3.018933462788615E-06</v>
      </c>
    </row>
    <row r="18" spans="2:14" ht="15" customHeight="1">
      <c r="B18" s="143">
        <v>1976</v>
      </c>
      <c r="C18" s="305">
        <v>2.3464235E-06</v>
      </c>
      <c r="D18" s="305">
        <v>1.995400716E-06</v>
      </c>
      <c r="E18" s="305">
        <v>1.895617903E-06</v>
      </c>
      <c r="F18" s="305">
        <v>2.070954829E-06</v>
      </c>
      <c r="G18" s="305">
        <v>2.402728276E-06</v>
      </c>
      <c r="H18" s="305">
        <v>2.960903571E-06</v>
      </c>
      <c r="I18" s="305">
        <v>2.561301999E-06</v>
      </c>
      <c r="J18" s="305">
        <v>3.060877154E-06</v>
      </c>
      <c r="K18" s="305"/>
      <c r="L18" s="305">
        <v>2.573249827E-06</v>
      </c>
      <c r="M18" s="305">
        <v>3.491062086E-06</v>
      </c>
      <c r="N18" s="305">
        <v>3.2675515126653246E-06</v>
      </c>
    </row>
    <row r="19" spans="2:14" ht="15" customHeight="1">
      <c r="B19" s="143">
        <v>1977</v>
      </c>
      <c r="C19" s="305">
        <v>3.148904115E-06</v>
      </c>
      <c r="D19" s="305">
        <v>2.566655587E-06</v>
      </c>
      <c r="E19" s="305">
        <v>2.403520394E-06</v>
      </c>
      <c r="F19" s="305">
        <v>2.680777162E-06</v>
      </c>
      <c r="G19" s="305">
        <v>3.15000698E-06</v>
      </c>
      <c r="H19" s="305">
        <v>4.523372385E-06</v>
      </c>
      <c r="I19" s="305">
        <v>3.570198857E-06</v>
      </c>
      <c r="J19" s="305">
        <v>4.172587736E-06</v>
      </c>
      <c r="K19" s="305"/>
      <c r="L19" s="305">
        <v>3.452747349E-06</v>
      </c>
      <c r="M19" s="305">
        <v>4.825695122E-06</v>
      </c>
      <c r="N19" s="305">
        <v>3.800304476686845E-06</v>
      </c>
    </row>
    <row r="20" spans="2:14" ht="15" customHeight="1">
      <c r="B20" s="143">
        <v>1978</v>
      </c>
      <c r="C20" s="305">
        <v>4.57331433E-06</v>
      </c>
      <c r="D20" s="305">
        <v>3.712634888E-06</v>
      </c>
      <c r="E20" s="305">
        <v>3.581051792E-06</v>
      </c>
      <c r="F20" s="305">
        <v>4.004807333E-06</v>
      </c>
      <c r="G20" s="305">
        <v>4.705812569E-06</v>
      </c>
      <c r="H20" s="305">
        <v>6.398762576E-06</v>
      </c>
      <c r="I20" s="305">
        <v>5.151082911E-06</v>
      </c>
      <c r="J20" s="305">
        <v>6.045245113E-06</v>
      </c>
      <c r="K20" s="305"/>
      <c r="L20" s="305">
        <v>5.024300912E-06</v>
      </c>
      <c r="M20" s="305">
        <v>7.101010372E-06</v>
      </c>
      <c r="N20" s="305">
        <v>5.5051139615557105E-06</v>
      </c>
    </row>
    <row r="21" spans="2:14" ht="15" customHeight="1">
      <c r="B21" s="143">
        <v>1979</v>
      </c>
      <c r="C21" s="305">
        <v>7.420364666E-06</v>
      </c>
      <c r="D21" s="305">
        <v>6.166073517E-06</v>
      </c>
      <c r="E21" s="305">
        <v>5.900641354E-06</v>
      </c>
      <c r="F21" s="305">
        <v>6.632565001E-06</v>
      </c>
      <c r="G21" s="305">
        <v>7.730889445E-06</v>
      </c>
      <c r="H21" s="305">
        <v>1.0330802179E-05</v>
      </c>
      <c r="I21" s="305">
        <v>8.426656534E-06</v>
      </c>
      <c r="J21" s="305">
        <v>9.94442821E-06</v>
      </c>
      <c r="K21" s="305"/>
      <c r="L21" s="305">
        <v>8.306650786E-06</v>
      </c>
      <c r="M21" s="305">
        <v>1.1713116609E-05</v>
      </c>
      <c r="N21" s="305">
        <v>9.092317252633947E-06</v>
      </c>
    </row>
    <row r="22" spans="2:14" ht="15" customHeight="1">
      <c r="B22" s="143">
        <v>1980</v>
      </c>
      <c r="C22" s="305">
        <v>1.5570812583E-05</v>
      </c>
      <c r="D22" s="305">
        <v>1.2746533431E-05</v>
      </c>
      <c r="E22" s="305">
        <v>1.2684205245E-05</v>
      </c>
      <c r="F22" s="305">
        <v>1.436919549E-05</v>
      </c>
      <c r="G22" s="305">
        <v>1.6213909186E-05</v>
      </c>
      <c r="H22" s="305">
        <v>2.1342404222E-05</v>
      </c>
      <c r="I22" s="305">
        <v>1.7751594654E-05</v>
      </c>
      <c r="J22" s="305">
        <v>2.1011582365E-05</v>
      </c>
      <c r="K22" s="305"/>
      <c r="L22" s="305">
        <v>1.7609040861E-05</v>
      </c>
      <c r="M22" s="305">
        <v>2.548071387E-05</v>
      </c>
      <c r="N22" s="305">
        <v>1.8468769419412704E-05</v>
      </c>
    </row>
    <row r="23" spans="2:14" ht="15" customHeight="1">
      <c r="B23" s="143">
        <v>1981</v>
      </c>
      <c r="C23" s="305">
        <v>2.2400596434E-05</v>
      </c>
      <c r="D23" s="305">
        <v>1.8068634967E-05</v>
      </c>
      <c r="E23" s="305">
        <v>1.8662013262E-05</v>
      </c>
      <c r="F23" s="305">
        <v>2.1227935336E-05</v>
      </c>
      <c r="G23" s="305">
        <v>2.3189217545E-05</v>
      </c>
      <c r="H23" s="305">
        <v>2.8398203057E-05</v>
      </c>
      <c r="I23" s="305">
        <v>2.2798373014E-05</v>
      </c>
      <c r="J23" s="305">
        <v>2.990578518E-05</v>
      </c>
      <c r="K23" s="305"/>
      <c r="L23" s="305">
        <v>2.4570686899E-05</v>
      </c>
      <c r="M23" s="305">
        <v>3.5866652844E-05</v>
      </c>
      <c r="N23" s="305">
        <v>2.418698456657702E-05</v>
      </c>
    </row>
    <row r="24" spans="2:14" ht="15" customHeight="1">
      <c r="B24" s="143">
        <v>1982</v>
      </c>
      <c r="C24" s="305">
        <v>2.8367886204E-05</v>
      </c>
      <c r="D24" s="305">
        <v>2.3279981683E-05</v>
      </c>
      <c r="E24" s="305">
        <v>2.4147432359E-05</v>
      </c>
      <c r="F24" s="305">
        <v>2.6501759078E-05</v>
      </c>
      <c r="G24" s="305">
        <v>2.7873829572E-05</v>
      </c>
      <c r="H24" s="305">
        <v>3.567098286E-05</v>
      </c>
      <c r="I24" s="305">
        <v>2.8730509672E-05</v>
      </c>
      <c r="J24" s="305">
        <v>3.7830818253E-05</v>
      </c>
      <c r="K24" s="305"/>
      <c r="L24" s="305">
        <v>3.0736239105E-05</v>
      </c>
      <c r="M24" s="305">
        <v>4.5640315744E-05</v>
      </c>
      <c r="N24" s="305">
        <v>3.40251559688411E-05</v>
      </c>
    </row>
    <row r="25" spans="2:14" ht="15" customHeight="1">
      <c r="B25" s="143">
        <v>1983</v>
      </c>
      <c r="C25" s="305">
        <v>3.6596197403E-05</v>
      </c>
      <c r="D25" s="305">
        <v>3.2463321398E-05</v>
      </c>
      <c r="E25" s="305">
        <v>3.4716090141E-05</v>
      </c>
      <c r="F25" s="305">
        <v>3.7275482766E-05</v>
      </c>
      <c r="G25" s="305">
        <v>3.7521510614E-05</v>
      </c>
      <c r="H25" s="305">
        <v>4.6121986347E-05</v>
      </c>
      <c r="I25" s="305">
        <v>3.7348864537E-05</v>
      </c>
      <c r="J25" s="305">
        <v>4.8848518663E-05</v>
      </c>
      <c r="K25" s="305"/>
      <c r="L25" s="305">
        <v>4.0359627052E-05</v>
      </c>
      <c r="M25" s="305">
        <v>5.86931925E-05</v>
      </c>
      <c r="N25" s="305">
        <v>4.617192354853177E-05</v>
      </c>
    </row>
    <row r="26" spans="2:14" ht="15" customHeight="1">
      <c r="B26" s="143">
        <v>1984</v>
      </c>
      <c r="C26" s="305">
        <v>5.4928118356E-05</v>
      </c>
      <c r="D26" s="305">
        <v>5.106434493E-05</v>
      </c>
      <c r="E26" s="305">
        <v>5.4174936886E-05</v>
      </c>
      <c r="F26" s="305">
        <v>5.772865427E-05</v>
      </c>
      <c r="G26" s="305">
        <v>5.6881080814E-05</v>
      </c>
      <c r="H26" s="305">
        <v>6.6284236456E-05</v>
      </c>
      <c r="I26" s="305">
        <v>5.5870821033E-05</v>
      </c>
      <c r="J26" s="305">
        <v>6.9485003429E-05</v>
      </c>
      <c r="K26" s="305"/>
      <c r="L26" s="305">
        <v>6.1473785622E-05</v>
      </c>
      <c r="M26" s="305">
        <v>8.0901728408E-05</v>
      </c>
      <c r="N26" s="305">
        <v>7.135338031461564E-05</v>
      </c>
    </row>
    <row r="27" spans="2:14" ht="15" customHeight="1">
      <c r="B27" s="143">
        <v>1985</v>
      </c>
      <c r="C27" s="305">
        <v>7.7586950849E-05</v>
      </c>
      <c r="D27" s="305">
        <v>7.6225035467E-05</v>
      </c>
      <c r="E27" s="305">
        <v>8.3054846627E-05</v>
      </c>
      <c r="F27" s="305">
        <v>8.8211385799E-05</v>
      </c>
      <c r="G27" s="305">
        <v>8.13875694E-05</v>
      </c>
      <c r="H27" s="305">
        <v>9.4891946516E-05</v>
      </c>
      <c r="I27" s="305">
        <v>8.1049142024E-05</v>
      </c>
      <c r="J27" s="305">
        <v>9.9143024272E-05</v>
      </c>
      <c r="K27" s="305"/>
      <c r="L27" s="305">
        <v>8.8313300221E-05</v>
      </c>
      <c r="M27" s="305">
        <v>0.000114276157668</v>
      </c>
      <c r="N27" s="305">
        <v>0.00010065479333579925</v>
      </c>
    </row>
    <row r="28" spans="2:14" ht="15" customHeight="1">
      <c r="B28" s="143">
        <v>1986</v>
      </c>
      <c r="C28" s="305">
        <v>0.000108324113044</v>
      </c>
      <c r="D28" s="305">
        <v>0.000115730067161</v>
      </c>
      <c r="E28" s="305">
        <v>0.000130161124339</v>
      </c>
      <c r="F28" s="305">
        <v>0.000137644599607</v>
      </c>
      <c r="G28" s="305">
        <v>0.00012080412931</v>
      </c>
      <c r="H28" s="305">
        <v>0.000132360618165</v>
      </c>
      <c r="I28" s="305">
        <v>0.000112854470845</v>
      </c>
      <c r="J28" s="305">
        <v>0.000138350635355</v>
      </c>
      <c r="K28" s="305"/>
      <c r="L28" s="305">
        <v>0.000125530656396</v>
      </c>
      <c r="M28" s="305">
        <v>0.000159677167811</v>
      </c>
      <c r="N28" s="305">
        <v>0.0001521897633888143</v>
      </c>
    </row>
    <row r="29" spans="2:14" ht="15" customHeight="1">
      <c r="B29" s="143">
        <v>1987</v>
      </c>
      <c r="C29" s="305">
        <v>0.000156299112071</v>
      </c>
      <c r="D29" s="305">
        <v>0.000179906383358</v>
      </c>
      <c r="E29" s="305">
        <v>0.000205782679258</v>
      </c>
      <c r="F29" s="305">
        <v>0.000204284046644</v>
      </c>
      <c r="G29" s="305">
        <v>0.000180844587219</v>
      </c>
      <c r="H29" s="305">
        <v>0.000189735074141</v>
      </c>
      <c r="I29" s="305">
        <v>0.000164457318066</v>
      </c>
      <c r="J29" s="305">
        <v>0.000197499076812</v>
      </c>
      <c r="K29" s="305"/>
      <c r="L29" s="305">
        <v>0.000181033301383</v>
      </c>
      <c r="M29" s="305">
        <v>0.000225095346429</v>
      </c>
      <c r="N29" s="305">
        <v>0.00021430875899372358</v>
      </c>
    </row>
    <row r="30" spans="2:14" ht="15" customHeight="1">
      <c r="B30" s="143">
        <v>1988</v>
      </c>
      <c r="C30" s="305">
        <v>0.000308472864622</v>
      </c>
      <c r="D30" s="305">
        <v>0.000338494444421</v>
      </c>
      <c r="E30" s="305">
        <v>0.000373133356141</v>
      </c>
      <c r="F30" s="305">
        <v>0.000370921724097</v>
      </c>
      <c r="G30" s="305">
        <v>0.000340259678033</v>
      </c>
      <c r="H30" s="305">
        <v>0.000354398732144</v>
      </c>
      <c r="I30" s="305">
        <v>0.000321555935292</v>
      </c>
      <c r="J30" s="305">
        <v>0.000364585764846</v>
      </c>
      <c r="K30" s="305"/>
      <c r="L30" s="305">
        <v>0.000342100324011</v>
      </c>
      <c r="M30" s="305">
        <v>0.00040077488449</v>
      </c>
      <c r="N30" s="305">
        <v>0.00038110098693560306</v>
      </c>
    </row>
    <row r="31" spans="2:14" ht="15" customHeight="1">
      <c r="B31" s="143">
        <v>1989</v>
      </c>
      <c r="C31" s="305">
        <v>0.000446148916781</v>
      </c>
      <c r="D31" s="305">
        <v>0.000489379547886</v>
      </c>
      <c r="E31" s="305">
        <v>0.000541728636429</v>
      </c>
      <c r="F31" s="305">
        <v>0.000536112664936</v>
      </c>
      <c r="G31" s="305">
        <v>0.000491931640664</v>
      </c>
      <c r="H31" s="305">
        <v>0.000516292198959</v>
      </c>
      <c r="I31" s="305">
        <v>0.000471006073897</v>
      </c>
      <c r="J31" s="305">
        <v>0.000530407244542</v>
      </c>
      <c r="K31" s="305"/>
      <c r="L31" s="305">
        <v>0.000499056530016</v>
      </c>
      <c r="M31" s="305">
        <v>0.000580663276611</v>
      </c>
      <c r="N31" s="305">
        <v>0.0005420767347570002</v>
      </c>
    </row>
    <row r="32" spans="2:14" ht="15" customHeight="1">
      <c r="B32" s="143">
        <v>1990</v>
      </c>
      <c r="C32" s="305">
        <v>0.000675017278045</v>
      </c>
      <c r="D32" s="305">
        <v>0.000725147022089</v>
      </c>
      <c r="E32" s="305">
        <v>0.000797786612362</v>
      </c>
      <c r="F32" s="305">
        <v>0.000782439989922</v>
      </c>
      <c r="G32" s="305">
        <v>0.000728928631855</v>
      </c>
      <c r="H32" s="305">
        <v>0.000775062742066</v>
      </c>
      <c r="I32" s="305">
        <v>0.000728587659415</v>
      </c>
      <c r="J32" s="305">
        <v>0.00079019701214</v>
      </c>
      <c r="K32" s="305"/>
      <c r="L32" s="305">
        <v>0.000754885848626</v>
      </c>
      <c r="M32" s="305">
        <v>0.000845180750596</v>
      </c>
      <c r="N32" s="305">
        <v>0.0007028143892852664</v>
      </c>
    </row>
    <row r="33" spans="2:14" ht="15" customHeight="1">
      <c r="B33" s="143">
        <v>1991</v>
      </c>
      <c r="C33" s="305">
        <v>0.001195781072452</v>
      </c>
      <c r="D33" s="305">
        <v>0.001241897280445</v>
      </c>
      <c r="E33" s="305">
        <v>0.001321466819067</v>
      </c>
      <c r="F33" s="305">
        <v>0.001307117727993</v>
      </c>
      <c r="G33" s="305">
        <v>0.001248373720038</v>
      </c>
      <c r="H33" s="305">
        <v>0.001303927499571</v>
      </c>
      <c r="I33" s="305">
        <v>0.001255973003721</v>
      </c>
      <c r="J33" s="305">
        <v>0.001321191303798</v>
      </c>
      <c r="K33" s="305"/>
      <c r="L33" s="305">
        <v>0.001277813922326</v>
      </c>
      <c r="M33" s="305">
        <v>0.001386819637671</v>
      </c>
      <c r="N33" s="305">
        <v>0.001110469673364077</v>
      </c>
    </row>
    <row r="34" spans="2:14" ht="15" customHeight="1">
      <c r="B34" s="143">
        <v>1992</v>
      </c>
      <c r="C34" s="305">
        <v>0.001890057554505</v>
      </c>
      <c r="D34" s="305">
        <v>0.001999221815633</v>
      </c>
      <c r="E34" s="305">
        <v>0.002145594432169</v>
      </c>
      <c r="F34" s="305">
        <v>0.002131484281306</v>
      </c>
      <c r="G34" s="305">
        <v>0.002009647669305</v>
      </c>
      <c r="H34" s="305">
        <v>0.0020872531212</v>
      </c>
      <c r="I34" s="305">
        <v>0.001964465696767</v>
      </c>
      <c r="J34" s="305">
        <v>0.002126991660547</v>
      </c>
      <c r="K34" s="305"/>
      <c r="L34" s="305">
        <v>0.002033745753945</v>
      </c>
      <c r="M34" s="305">
        <v>0.002270761558577</v>
      </c>
      <c r="N34" s="305">
        <v>0.0018537715774713415</v>
      </c>
    </row>
    <row r="35" spans="2:14" ht="15" customHeight="1">
      <c r="B35" s="143">
        <v>1993</v>
      </c>
      <c r="C35" s="305">
        <v>0.003293240086608</v>
      </c>
      <c r="D35" s="305">
        <v>0.003322898181794</v>
      </c>
      <c r="E35" s="305">
        <v>0.003400649001579</v>
      </c>
      <c r="F35" s="305">
        <v>0.003420465762663</v>
      </c>
      <c r="G35" s="305">
        <v>0.003340226949387</v>
      </c>
      <c r="H35" s="305">
        <v>0.003381301591709</v>
      </c>
      <c r="I35" s="305">
        <v>0.003292499028186</v>
      </c>
      <c r="J35" s="305">
        <v>0.003415872114909</v>
      </c>
      <c r="K35" s="305"/>
      <c r="L35" s="305">
        <v>0.003323119256063</v>
      </c>
      <c r="M35" s="305">
        <v>0.003551302605333</v>
      </c>
      <c r="N35" s="305">
        <v>0.002727654265314642</v>
      </c>
    </row>
    <row r="36" spans="2:14" ht="15" customHeight="1">
      <c r="B36" s="143">
        <v>1994</v>
      </c>
      <c r="C36" s="305">
        <v>0.0066557388045</v>
      </c>
      <c r="D36" s="305">
        <v>0.007367666974683</v>
      </c>
      <c r="E36" s="305">
        <v>0.00811782349893</v>
      </c>
      <c r="F36" s="305">
        <v>0.008063377883799</v>
      </c>
      <c r="G36" s="305">
        <v>0.007406089033296</v>
      </c>
      <c r="H36" s="305">
        <v>0.007737293209716</v>
      </c>
      <c r="I36" s="305">
        <v>0.007013186812161</v>
      </c>
      <c r="J36" s="305">
        <v>0.007951504986247</v>
      </c>
      <c r="K36" s="305"/>
      <c r="L36" s="305">
        <v>0.007472720080415</v>
      </c>
      <c r="M36" s="305">
        <v>0.008688147745775</v>
      </c>
      <c r="N36" s="305">
        <v>0.008074453474484551</v>
      </c>
    </row>
    <row r="37" spans="2:14" ht="15" customHeight="1">
      <c r="B37" s="143">
        <v>1995</v>
      </c>
      <c r="C37" s="305">
        <v>0.011238548915491</v>
      </c>
      <c r="D37" s="305">
        <v>0.012704396805446</v>
      </c>
      <c r="E37" s="305">
        <v>0.014096815624234</v>
      </c>
      <c r="F37" s="305">
        <v>0.014110202181118</v>
      </c>
      <c r="G37" s="305">
        <v>0.012770649674961</v>
      </c>
      <c r="H37" s="305">
        <v>0.013192475102431</v>
      </c>
      <c r="I37" s="305">
        <v>0.011604641072931</v>
      </c>
      <c r="J37" s="305">
        <v>0.013657829838113</v>
      </c>
      <c r="K37" s="305"/>
      <c r="L37" s="305">
        <v>0.012647279827713</v>
      </c>
      <c r="M37" s="305">
        <v>0.015251280045578</v>
      </c>
      <c r="N37" s="305">
        <v>0.01548551041446418</v>
      </c>
    </row>
    <row r="38" spans="2:14" ht="15" customHeight="1">
      <c r="B38" s="143">
        <v>1996</v>
      </c>
      <c r="C38" s="305">
        <v>0.020555337775601</v>
      </c>
      <c r="D38" s="305">
        <v>0.023081260404836</v>
      </c>
      <c r="E38" s="305">
        <v>0.025227925265501</v>
      </c>
      <c r="F38" s="305">
        <v>0.025512259462381</v>
      </c>
      <c r="G38" s="305">
        <v>0.023201628160761</v>
      </c>
      <c r="H38" s="305">
        <v>0.02353423141752</v>
      </c>
      <c r="I38" s="305">
        <v>0.0205957375522</v>
      </c>
      <c r="J38" s="305">
        <v>0.024395553576135</v>
      </c>
      <c r="K38" s="305"/>
      <c r="L38" s="305">
        <v>0.022532786921976</v>
      </c>
      <c r="M38" s="305">
        <v>0.027346185738849</v>
      </c>
      <c r="N38" s="305">
        <v>0.02463458673674127</v>
      </c>
    </row>
    <row r="39" spans="2:14" ht="15" customHeight="1">
      <c r="B39" s="143">
        <v>1997</v>
      </c>
      <c r="C39" s="305">
        <v>0.039087376124423</v>
      </c>
      <c r="D39" s="305">
        <v>0.041872491708614</v>
      </c>
      <c r="E39" s="305">
        <v>0.044360354128476</v>
      </c>
      <c r="F39" s="305">
        <v>0.044689326322255</v>
      </c>
      <c r="G39" s="305">
        <v>0.042090854907744</v>
      </c>
      <c r="H39" s="305">
        <v>0.042754680688496</v>
      </c>
      <c r="I39" s="305">
        <v>0.039338104677501</v>
      </c>
      <c r="J39" s="305">
        <v>0.043750358095517</v>
      </c>
      <c r="K39" s="305"/>
      <c r="L39" s="305">
        <v>0.041460989026069</v>
      </c>
      <c r="M39" s="305">
        <v>0.047128188639636</v>
      </c>
      <c r="N39" s="305">
        <v>0.03927836851070363</v>
      </c>
    </row>
    <row r="40" spans="2:14" ht="15" customHeight="1">
      <c r="B40" s="143">
        <v>1998</v>
      </c>
      <c r="C40" s="305">
        <v>0.067557437644296</v>
      </c>
      <c r="D40" s="305">
        <v>0.073214945521373</v>
      </c>
      <c r="E40" s="305">
        <v>0.077343247729886</v>
      </c>
      <c r="F40" s="305">
        <v>0.078783499671655</v>
      </c>
      <c r="G40" s="305">
        <v>0.073596758236017</v>
      </c>
      <c r="H40" s="305">
        <v>0.073423966768882</v>
      </c>
      <c r="I40" s="305">
        <v>0.065908135266324</v>
      </c>
      <c r="J40" s="305">
        <v>0.075592207583515</v>
      </c>
      <c r="K40" s="305"/>
      <c r="L40" s="305">
        <v>0.070767920263736</v>
      </c>
      <c r="M40" s="305">
        <v>0.082909606123028</v>
      </c>
      <c r="N40" s="305">
        <v>0.06594305329449325</v>
      </c>
    </row>
    <row r="41" spans="2:14" ht="15" customHeight="1">
      <c r="B41" s="143">
        <v>1999</v>
      </c>
      <c r="C41" s="305">
        <v>0.101539219424347</v>
      </c>
      <c r="D41" s="305">
        <v>0.110621614733539</v>
      </c>
      <c r="E41" s="305">
        <v>0.117208721878924</v>
      </c>
      <c r="F41" s="305">
        <v>0.119480356199328</v>
      </c>
      <c r="G41" s="305">
        <v>0.111198501579781</v>
      </c>
      <c r="H41" s="305">
        <v>0.110854459428461</v>
      </c>
      <c r="I41" s="305">
        <v>0.098911356532534</v>
      </c>
      <c r="J41" s="305">
        <v>0.114298876343426</v>
      </c>
      <c r="K41" s="305"/>
      <c r="L41" s="305">
        <v>0.106684463280972</v>
      </c>
      <c r="M41" s="305">
        <v>0.125925242943069</v>
      </c>
      <c r="N41" s="305">
        <v>0.09566579331797115</v>
      </c>
    </row>
    <row r="42" spans="2:14" ht="15" customHeight="1">
      <c r="B42" s="143">
        <v>2000</v>
      </c>
      <c r="C42" s="305">
        <v>0.145092235281767</v>
      </c>
      <c r="D42" s="305">
        <v>0.158799599594529</v>
      </c>
      <c r="E42" s="305">
        <v>0.168697070510111</v>
      </c>
      <c r="F42" s="305">
        <v>0.172079131057006</v>
      </c>
      <c r="G42" s="305">
        <v>0.159627732508836</v>
      </c>
      <c r="H42" s="305">
        <v>0.1590294514723</v>
      </c>
      <c r="I42" s="305">
        <v>0.141150901204494</v>
      </c>
      <c r="J42" s="305">
        <v>0.164186029524889</v>
      </c>
      <c r="K42" s="305"/>
      <c r="L42" s="305">
        <v>0.152846315208137</v>
      </c>
      <c r="M42" s="305">
        <v>0.181598436838699</v>
      </c>
      <c r="N42" s="305">
        <v>0.13660361434453433</v>
      </c>
    </row>
    <row r="43" spans="2:14" ht="15" customHeight="1">
      <c r="B43" s="143">
        <v>2001</v>
      </c>
      <c r="C43" s="305">
        <v>0.235627219092826</v>
      </c>
      <c r="D43" s="305">
        <v>0.266213322287017</v>
      </c>
      <c r="E43" s="305">
        <v>0.287859543180989</v>
      </c>
      <c r="F43" s="305">
        <v>0.294919418170601</v>
      </c>
      <c r="G43" s="305">
        <v>0.267601613031929</v>
      </c>
      <c r="H43" s="305">
        <v>0.265407557372145</v>
      </c>
      <c r="I43" s="305">
        <v>0.227112192127463</v>
      </c>
      <c r="J43" s="305">
        <v>0.276472902699492</v>
      </c>
      <c r="K43" s="305"/>
      <c r="L43" s="305">
        <v>0.252798830983853</v>
      </c>
      <c r="M43" s="305">
        <v>0.313954423083455</v>
      </c>
      <c r="N43" s="305">
        <v>0.2637805987909723</v>
      </c>
    </row>
    <row r="44" spans="2:14" ht="15" customHeight="1">
      <c r="B44" s="143">
        <v>2002</v>
      </c>
      <c r="C44" s="305">
        <v>0.328473316724181</v>
      </c>
      <c r="D44" s="305">
        <v>0.362419337181472</v>
      </c>
      <c r="E44" s="305">
        <v>0.38651739290978</v>
      </c>
      <c r="F44" s="305">
        <v>0.394621255635726</v>
      </c>
      <c r="G44" s="305">
        <v>0.364309338054696</v>
      </c>
      <c r="H44" s="305">
        <v>0.362560359793252</v>
      </c>
      <c r="I44" s="305">
        <v>0.318721752051395</v>
      </c>
      <c r="J44" s="305">
        <v>0.375097001657142</v>
      </c>
      <c r="K44" s="305"/>
      <c r="L44" s="305">
        <v>0.347694527027456</v>
      </c>
      <c r="M44" s="305">
        <v>0.41716247353114</v>
      </c>
      <c r="N44" s="305">
        <v>0.32660028877855546</v>
      </c>
    </row>
    <row r="45" spans="2:14" ht="15" customHeight="1">
      <c r="B45" s="143">
        <v>2003</v>
      </c>
      <c r="C45" s="305">
        <v>0.396988561882115</v>
      </c>
      <c r="D45" s="305">
        <v>0.424286945018961</v>
      </c>
      <c r="E45" s="305">
        <v>0.444132335834381</v>
      </c>
      <c r="F45" s="305">
        <v>0.451308726637025</v>
      </c>
      <c r="G45" s="305">
        <v>0.426499582740833</v>
      </c>
      <c r="H45" s="305">
        <v>0.426413994907807</v>
      </c>
      <c r="I45" s="305">
        <v>0.388652400360628</v>
      </c>
      <c r="J45" s="305">
        <v>0.437098984423265</v>
      </c>
      <c r="K45" s="305"/>
      <c r="L45" s="305">
        <v>0.412693029891004</v>
      </c>
      <c r="M45" s="305">
        <v>0.472573144264128</v>
      </c>
      <c r="N45" s="305">
        <v>0.40153424970198853</v>
      </c>
    </row>
    <row r="46" spans="2:14" ht="15" customHeight="1">
      <c r="B46" s="143">
        <v>2004</v>
      </c>
      <c r="C46" s="305">
        <v>0.453452558146591</v>
      </c>
      <c r="D46" s="305">
        <v>0.480907898950851</v>
      </c>
      <c r="E46" s="305">
        <v>0.501173092059718</v>
      </c>
      <c r="F46" s="305">
        <v>0.508705018269107</v>
      </c>
      <c r="G46" s="305">
        <v>0.483415812452448</v>
      </c>
      <c r="H46" s="305">
        <v>0.483853715918046</v>
      </c>
      <c r="I46" s="305">
        <v>0.444905824032843</v>
      </c>
      <c r="J46" s="305">
        <v>0.494881384119744</v>
      </c>
      <c r="K46" s="305"/>
      <c r="L46" s="305">
        <v>0.469319881950884</v>
      </c>
      <c r="M46" s="305">
        <v>0.531488156064794</v>
      </c>
      <c r="N46" s="305">
        <v>0.45787175111560763</v>
      </c>
    </row>
    <row r="47" spans="2:14" ht="15" customHeight="1">
      <c r="B47" s="143">
        <v>2005</v>
      </c>
      <c r="C47" s="305">
        <v>0.483949414960219</v>
      </c>
      <c r="D47" s="305">
        <v>0.494613569053603</v>
      </c>
      <c r="E47" s="305">
        <v>0.504357413321656</v>
      </c>
      <c r="F47" s="305">
        <v>0.509120770641859</v>
      </c>
      <c r="G47" s="305">
        <v>0.497192957020839</v>
      </c>
      <c r="H47" s="305">
        <v>0.50032217707437</v>
      </c>
      <c r="I47" s="305">
        <v>0.479754278229743</v>
      </c>
      <c r="J47" s="305">
        <v>0.506245401827958</v>
      </c>
      <c r="K47" s="305"/>
      <c r="L47" s="305">
        <v>0.490490410135251</v>
      </c>
      <c r="M47" s="305">
        <v>0.526037403194204</v>
      </c>
      <c r="N47" s="305">
        <v>0.4471969711653711</v>
      </c>
    </row>
    <row r="48" spans="2:14" ht="15" customHeight="1">
      <c r="B48" s="143">
        <v>2006</v>
      </c>
      <c r="C48" s="305">
        <v>0.564613347821865</v>
      </c>
      <c r="D48" s="305">
        <v>0.565584102119723</v>
      </c>
      <c r="E48" s="305">
        <v>0.570042139843125</v>
      </c>
      <c r="F48" s="305">
        <v>0.573739089152503</v>
      </c>
      <c r="G48" s="305">
        <v>0.568533598289549</v>
      </c>
      <c r="H48" s="305">
        <v>0.573769431087662</v>
      </c>
      <c r="I48" s="305">
        <v>0.562897907534406</v>
      </c>
      <c r="J48" s="305">
        <v>0.577207714667589</v>
      </c>
      <c r="K48" s="305"/>
      <c r="L48" s="305">
        <v>0.565744436339247</v>
      </c>
      <c r="M48" s="305">
        <v>0.589317188991314</v>
      </c>
      <c r="N48" s="305">
        <v>0.4995485966537279</v>
      </c>
    </row>
    <row r="49" spans="2:14" ht="15" customHeight="1">
      <c r="B49" s="143">
        <v>2007</v>
      </c>
      <c r="C49" s="305">
        <v>0.598363469901986</v>
      </c>
      <c r="D49" s="305">
        <v>0.579347710959154</v>
      </c>
      <c r="E49" s="305">
        <v>0.572369930005013</v>
      </c>
      <c r="F49" s="305">
        <v>0.573177182113878</v>
      </c>
      <c r="G49" s="305">
        <v>0.582368983742578</v>
      </c>
      <c r="H49" s="305">
        <v>0.590637179101522</v>
      </c>
      <c r="I49" s="305">
        <v>0.6022452997428</v>
      </c>
      <c r="J49" s="305">
        <v>0.588331831370126</v>
      </c>
      <c r="K49" s="305"/>
      <c r="L49" s="305">
        <v>0.588104899664103</v>
      </c>
      <c r="M49" s="305">
        <v>0.582772696152223</v>
      </c>
      <c r="N49" s="305">
        <v>0.5422435588961947</v>
      </c>
    </row>
    <row r="50" spans="2:14" ht="15" customHeight="1">
      <c r="B50" s="143">
        <v>2008</v>
      </c>
      <c r="C50" s="305">
        <v>0.684380407305015</v>
      </c>
      <c r="D50" s="305">
        <v>0.656172911762149</v>
      </c>
      <c r="E50" s="305">
        <v>0.644623907750049</v>
      </c>
      <c r="F50" s="305">
        <v>0.644620297815504</v>
      </c>
      <c r="G50" s="305">
        <v>0.659594824582422</v>
      </c>
      <c r="H50" s="305">
        <v>0.669900006594394</v>
      </c>
      <c r="I50" s="305">
        <v>0.690738377970718</v>
      </c>
      <c r="J50" s="305">
        <v>0.665411483798241</v>
      </c>
      <c r="K50" s="305"/>
      <c r="L50" s="305">
        <v>0.668900975477862</v>
      </c>
      <c r="M50" s="305">
        <v>0.653555740860769</v>
      </c>
      <c r="N50" s="305">
        <v>0.6206051912162298</v>
      </c>
    </row>
    <row r="51" spans="2:14" ht="15" customHeight="1">
      <c r="B51" s="143">
        <v>2009</v>
      </c>
      <c r="C51" s="305">
        <v>0.650679137857175</v>
      </c>
      <c r="D51" s="305">
        <v>0.656342830691746</v>
      </c>
      <c r="E51" s="305">
        <v>0.663025378596296</v>
      </c>
      <c r="F51" s="305">
        <v>0.667580275729515</v>
      </c>
      <c r="G51" s="305">
        <v>0.65976562963175</v>
      </c>
      <c r="H51" s="305">
        <v>0.665336097671184</v>
      </c>
      <c r="I51" s="305">
        <v>0.646954526287977</v>
      </c>
      <c r="J51" s="305">
        <v>0.670289435817317</v>
      </c>
      <c r="K51" s="305"/>
      <c r="L51" s="305">
        <v>0.654883237531153</v>
      </c>
      <c r="M51" s="305">
        <v>0.686077579021337</v>
      </c>
      <c r="N51" s="305">
        <v>0.6058361824520998</v>
      </c>
    </row>
    <row r="52" spans="2:14" ht="15" customHeight="1">
      <c r="B52" s="143">
        <v>2010</v>
      </c>
      <c r="C52" s="305">
        <v>0.682631017352882</v>
      </c>
      <c r="D52" s="305">
        <v>0.66408816691817</v>
      </c>
      <c r="E52" s="305">
        <v>0.656715887211486</v>
      </c>
      <c r="F52" s="305">
        <v>0.65766974315836</v>
      </c>
      <c r="G52" s="305">
        <v>0.667551357445292</v>
      </c>
      <c r="H52" s="305">
        <v>0.676733297219307</v>
      </c>
      <c r="I52" s="305">
        <v>0.685619059591805</v>
      </c>
      <c r="J52" s="305">
        <v>0.674627218837683</v>
      </c>
      <c r="K52" s="305"/>
      <c r="L52" s="305">
        <v>0.673081440189548</v>
      </c>
      <c r="M52" s="305">
        <v>0.668579900801875</v>
      </c>
      <c r="N52" s="305">
        <v>0.614337643779449</v>
      </c>
    </row>
    <row r="53" spans="2:14" ht="15" customHeight="1">
      <c r="B53" s="143">
        <v>2011</v>
      </c>
      <c r="C53" s="305">
        <v>0.785584206562002</v>
      </c>
      <c r="D53" s="305">
        <v>0.774565901890369</v>
      </c>
      <c r="E53" s="305">
        <v>0.771799493189803</v>
      </c>
      <c r="F53" s="305">
        <v>0.774380702640196</v>
      </c>
      <c r="G53" s="305">
        <v>0.778605228937118</v>
      </c>
      <c r="H53" s="305">
        <v>0.787812151768631</v>
      </c>
      <c r="I53" s="305">
        <v>0.785978392909238</v>
      </c>
      <c r="J53" s="305">
        <v>0.788356079703323</v>
      </c>
      <c r="K53" s="305"/>
      <c r="L53" s="305">
        <v>0.780572046236024</v>
      </c>
      <c r="M53" s="305">
        <v>0.790195835876258</v>
      </c>
      <c r="N53" s="305">
        <v>0.7780995588157997</v>
      </c>
    </row>
    <row r="54" spans="2:14" ht="15" customHeight="1">
      <c r="B54" s="143">
        <v>2012</v>
      </c>
      <c r="C54" s="305">
        <v>0.820032686904569</v>
      </c>
      <c r="D54" s="305">
        <v>0.794244115733465</v>
      </c>
      <c r="E54" s="305">
        <v>0.783272523401334</v>
      </c>
      <c r="F54" s="305">
        <v>0.783851576275249</v>
      </c>
      <c r="G54" s="305">
        <v>0.798386063798276</v>
      </c>
      <c r="H54" s="305">
        <v>0.80990281235062</v>
      </c>
      <c r="I54" s="305">
        <v>0.824586333526386</v>
      </c>
      <c r="J54" s="305">
        <v>0.806307286793037</v>
      </c>
      <c r="K54" s="305"/>
      <c r="L54" s="305">
        <v>0.806573373486468</v>
      </c>
      <c r="M54" s="305">
        <v>0.795695731438072</v>
      </c>
      <c r="N54" s="305">
        <v>0.7623544850344965</v>
      </c>
    </row>
    <row r="55" spans="2:14" ht="15" customHeight="1">
      <c r="B55" s="143">
        <v>2013</v>
      </c>
      <c r="C55" s="305">
        <v>0.86831512409225</v>
      </c>
      <c r="D55" s="305">
        <v>0.853205641595284</v>
      </c>
      <c r="E55" s="305">
        <v>0.848293270979701</v>
      </c>
      <c r="F55" s="305">
        <v>0.850640089657862</v>
      </c>
      <c r="G55" s="305">
        <v>0.857655071419297</v>
      </c>
      <c r="H55" s="305">
        <v>0.868249925939025</v>
      </c>
      <c r="I55" s="305">
        <v>0.869518751493972</v>
      </c>
      <c r="J55" s="305">
        <v>0.867933297934589</v>
      </c>
      <c r="K55" s="305"/>
      <c r="L55" s="305">
        <v>0.861141532881972</v>
      </c>
      <c r="M55" s="305">
        <v>0.866984797998348</v>
      </c>
      <c r="N55" s="305">
        <v>0.823990966829846</v>
      </c>
    </row>
    <row r="56" spans="2:14" ht="15" customHeight="1">
      <c r="B56" s="143">
        <v>2014</v>
      </c>
      <c r="C56" s="305">
        <v>0.938965111806432</v>
      </c>
      <c r="D56" s="305">
        <v>0.938843398970893</v>
      </c>
      <c r="E56" s="305">
        <v>0.93881549260074</v>
      </c>
      <c r="F56" s="305">
        <v>0.938822170513897</v>
      </c>
      <c r="G56" s="305">
        <v>0.938885407635048</v>
      </c>
      <c r="H56" s="305">
        <v>0.938967136150235</v>
      </c>
      <c r="I56" s="305">
        <v>0.938967136150235</v>
      </c>
      <c r="J56" s="305">
        <v>0.938967136150235</v>
      </c>
      <c r="K56" s="305"/>
      <c r="L56" s="305">
        <v>0.938967136150235</v>
      </c>
      <c r="M56" s="305">
        <v>0.938967136150235</v>
      </c>
      <c r="N56" s="305">
        <v>0.9389671361502347</v>
      </c>
    </row>
    <row r="57" spans="2:14" ht="15" customHeight="1">
      <c r="B57" s="143">
        <v>2015</v>
      </c>
      <c r="C57" s="305">
        <v>1</v>
      </c>
      <c r="D57" s="305">
        <v>1</v>
      </c>
      <c r="E57" s="305">
        <v>1</v>
      </c>
      <c r="F57" s="305">
        <v>1</v>
      </c>
      <c r="G57" s="305">
        <v>1</v>
      </c>
      <c r="H57" s="305">
        <v>1</v>
      </c>
      <c r="I57" s="305">
        <v>1</v>
      </c>
      <c r="J57" s="305">
        <v>1</v>
      </c>
      <c r="K57" s="305"/>
      <c r="L57" s="305">
        <v>1</v>
      </c>
      <c r="M57" s="305">
        <v>1</v>
      </c>
      <c r="N57" s="305">
        <v>1</v>
      </c>
    </row>
    <row r="58" spans="2:14" ht="15" customHeight="1">
      <c r="B58" s="143">
        <v>2016</v>
      </c>
      <c r="C58" s="305">
        <v>1.05297519150809</v>
      </c>
      <c r="D58" s="305">
        <v>1.05309768128645</v>
      </c>
      <c r="E58" s="305">
        <v>1.05334912159344</v>
      </c>
      <c r="F58" s="305">
        <v>1.05292313946744</v>
      </c>
      <c r="G58" s="305">
        <v>1.05294496189697</v>
      </c>
      <c r="H58" s="305">
        <v>1.053</v>
      </c>
      <c r="I58" s="305">
        <v>1.053</v>
      </c>
      <c r="J58" s="305">
        <v>1.053</v>
      </c>
      <c r="K58" s="305"/>
      <c r="L58" s="305">
        <v>1.053</v>
      </c>
      <c r="M58" s="305">
        <v>1.053</v>
      </c>
      <c r="N58" s="305">
        <v>1.053</v>
      </c>
    </row>
    <row r="59" spans="2:14" ht="15" customHeight="1">
      <c r="B59" s="143">
        <v>2017</v>
      </c>
      <c r="C59" s="305">
        <v>1.10143559298219</v>
      </c>
      <c r="D59" s="305">
        <v>1.09992038621719</v>
      </c>
      <c r="E59" s="305">
        <v>1.09870300368727</v>
      </c>
      <c r="F59" s="305">
        <v>1.10056866819283</v>
      </c>
      <c r="G59" s="305">
        <v>1.10102946312485</v>
      </c>
      <c r="H59" s="305">
        <v>1.101438</v>
      </c>
      <c r="I59" s="305">
        <v>1.101438</v>
      </c>
      <c r="J59" s="305">
        <v>1.101438</v>
      </c>
      <c r="K59" s="305"/>
      <c r="L59" s="305">
        <v>1.101438</v>
      </c>
      <c r="M59" s="305">
        <v>1.101438</v>
      </c>
      <c r="N59" s="305">
        <v>1.101438</v>
      </c>
    </row>
    <row r="60" spans="2:14" ht="12.75">
      <c r="B60" s="172" t="s">
        <v>196</v>
      </c>
      <c r="C60" s="144"/>
      <c r="D60" s="144"/>
      <c r="E60" s="144"/>
      <c r="F60" s="144"/>
      <c r="G60" s="144"/>
      <c r="H60" s="144"/>
      <c r="I60" s="144"/>
      <c r="J60" s="144"/>
      <c r="K60" s="144"/>
      <c r="L60" s="144"/>
      <c r="M60" s="144"/>
      <c r="N60" s="144"/>
    </row>
    <row r="61" spans="2:14" ht="20.25" customHeight="1">
      <c r="B61" s="145" t="s">
        <v>376</v>
      </c>
      <c r="C61" s="144"/>
      <c r="D61" s="144"/>
      <c r="E61" s="144"/>
      <c r="F61" s="144"/>
      <c r="G61" s="144"/>
      <c r="H61" s="144"/>
      <c r="I61" s="144"/>
      <c r="J61" s="144"/>
      <c r="K61" s="144"/>
      <c r="L61" s="144"/>
      <c r="M61" s="144"/>
      <c r="N61" s="144"/>
    </row>
    <row r="62" spans="2:14" ht="21" customHeight="1">
      <c r="B62" s="145" t="s">
        <v>197</v>
      </c>
      <c r="C62" s="144"/>
      <c r="D62" s="144"/>
      <c r="E62" s="144"/>
      <c r="F62" s="144"/>
      <c r="G62" s="144"/>
      <c r="H62" s="144"/>
      <c r="I62" s="144"/>
      <c r="J62" s="144"/>
      <c r="K62" s="144"/>
      <c r="L62" s="144"/>
      <c r="M62" s="144"/>
      <c r="N62" s="144"/>
    </row>
    <row r="63" spans="2:14" ht="21" customHeight="1">
      <c r="B63" s="146" t="s">
        <v>377</v>
      </c>
      <c r="C63" s="144"/>
      <c r="D63" s="144"/>
      <c r="E63" s="144"/>
      <c r="F63" s="144"/>
      <c r="G63" s="144"/>
      <c r="H63" s="144"/>
      <c r="I63" s="144"/>
      <c r="J63" s="144"/>
      <c r="K63" s="144"/>
      <c r="L63" s="144"/>
      <c r="M63" s="144"/>
      <c r="N63" s="144"/>
    </row>
    <row r="64" spans="2:14" ht="22.5" customHeight="1">
      <c r="B64" s="145" t="s">
        <v>378</v>
      </c>
      <c r="C64" s="144"/>
      <c r="D64" s="144"/>
      <c r="E64" s="144"/>
      <c r="F64" s="144"/>
      <c r="G64" s="144"/>
      <c r="H64" s="144"/>
      <c r="I64" s="144"/>
      <c r="J64" s="144"/>
      <c r="K64" s="144"/>
      <c r="L64" s="144"/>
      <c r="M64" s="144"/>
      <c r="N64" s="144"/>
    </row>
    <row r="65" ht="15">
      <c r="B65" s="145" t="s">
        <v>99</v>
      </c>
    </row>
    <row r="71" ht="41.25" customHeight="1"/>
  </sheetData>
  <sheetProtection/>
  <mergeCells count="4">
    <mergeCell ref="C3:M3"/>
    <mergeCell ref="N3:N4"/>
    <mergeCell ref="B2:N2"/>
    <mergeCell ref="B3:B4"/>
  </mergeCells>
  <printOptions/>
  <pageMargins left="0.31496062992125984" right="0.31496062992125984" top="0.35433070866141736" bottom="0.35433070866141736"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E243"/>
  <sheetViews>
    <sheetView zoomScalePageLayoutView="0" workbookViewId="0" topLeftCell="A70">
      <selection activeCell="H94" sqref="H94"/>
    </sheetView>
  </sheetViews>
  <sheetFormatPr defaultColWidth="9.140625" defaultRowHeight="12.75"/>
  <cols>
    <col min="1" max="1" width="5.28125" style="28" customWidth="1"/>
    <col min="2" max="2" width="42.421875" style="28" customWidth="1"/>
    <col min="3" max="3" width="33.28125" style="28" customWidth="1"/>
    <col min="4" max="4" width="66.140625" style="28" customWidth="1"/>
    <col min="5" max="5" width="11.28125" style="28" hidden="1" customWidth="1"/>
    <col min="6" max="16384" width="9.140625" style="28" customWidth="1"/>
  </cols>
  <sheetData>
    <row r="1" spans="1:4" s="27" customFormat="1" ht="18.75" customHeight="1">
      <c r="A1" s="737" t="s">
        <v>461</v>
      </c>
      <c r="B1" s="737"/>
      <c r="C1" s="737"/>
      <c r="D1" s="737"/>
    </row>
    <row r="4" ht="13.5" thickBot="1"/>
    <row r="5" spans="1:4" ht="15.75" thickBot="1">
      <c r="A5" s="262" t="s">
        <v>258</v>
      </c>
      <c r="B5" s="738" t="s">
        <v>259</v>
      </c>
      <c r="C5" s="739"/>
      <c r="D5" s="262" t="s">
        <v>260</v>
      </c>
    </row>
    <row r="6" spans="1:4" ht="15.75" thickBot="1">
      <c r="A6" s="721" t="s">
        <v>261</v>
      </c>
      <c r="B6" s="722"/>
      <c r="C6" s="722"/>
      <c r="D6" s="723"/>
    </row>
    <row r="7" spans="1:4" ht="13.5" thickBot="1">
      <c r="A7" s="44">
        <v>1</v>
      </c>
      <c r="B7" s="718" t="s">
        <v>262</v>
      </c>
      <c r="C7" s="719"/>
      <c r="D7" s="263" t="s">
        <v>402</v>
      </c>
    </row>
    <row r="8" spans="1:4" ht="13.5" thickBot="1">
      <c r="A8" s="715">
        <v>2</v>
      </c>
      <c r="B8" s="715" t="s">
        <v>263</v>
      </c>
      <c r="C8" s="264" t="s">
        <v>264</v>
      </c>
      <c r="D8" s="264" t="s">
        <v>265</v>
      </c>
    </row>
    <row r="9" spans="1:4" ht="12.75">
      <c r="A9" s="716"/>
      <c r="B9" s="716"/>
      <c r="C9" s="12" t="s">
        <v>266</v>
      </c>
      <c r="D9" s="12" t="s">
        <v>266</v>
      </c>
    </row>
    <row r="10" spans="1:4" ht="12.75">
      <c r="A10" s="716"/>
      <c r="B10" s="716"/>
      <c r="C10" s="13" t="s">
        <v>267</v>
      </c>
      <c r="D10" s="13"/>
    </row>
    <row r="11" spans="1:4" ht="12.75">
      <c r="A11" s="716"/>
      <c r="B11" s="716"/>
      <c r="C11" s="13" t="s">
        <v>268</v>
      </c>
      <c r="D11" s="13"/>
    </row>
    <row r="12" spans="1:4" ht="12.75">
      <c r="A12" s="716"/>
      <c r="B12" s="716"/>
      <c r="C12" s="13" t="s">
        <v>269</v>
      </c>
      <c r="D12" s="13"/>
    </row>
    <row r="13" spans="1:4" ht="12.75">
      <c r="A13" s="716"/>
      <c r="B13" s="716"/>
      <c r="C13" s="13" t="s">
        <v>270</v>
      </c>
      <c r="D13" s="13"/>
    </row>
    <row r="14" spans="1:4" ht="13.5" thickBot="1">
      <c r="A14" s="717"/>
      <c r="B14" s="717"/>
      <c r="C14" s="14" t="s">
        <v>271</v>
      </c>
      <c r="D14" s="14"/>
    </row>
    <row r="15" spans="1:4" ht="13.5" thickBot="1">
      <c r="A15" s="44">
        <v>3</v>
      </c>
      <c r="B15" s="718" t="s">
        <v>272</v>
      </c>
      <c r="C15" s="719"/>
      <c r="D15" s="43" t="s">
        <v>273</v>
      </c>
    </row>
    <row r="16" spans="1:4" ht="13.5" thickBot="1">
      <c r="A16" s="44">
        <v>4</v>
      </c>
      <c r="B16" s="718" t="s">
        <v>274</v>
      </c>
      <c r="C16" s="719"/>
      <c r="D16" s="43" t="s">
        <v>22</v>
      </c>
    </row>
    <row r="17" spans="1:4" ht="13.5" thickBot="1">
      <c r="A17" s="715">
        <v>5</v>
      </c>
      <c r="B17" s="715" t="s">
        <v>275</v>
      </c>
      <c r="C17" s="264" t="s">
        <v>264</v>
      </c>
      <c r="D17" s="264" t="s">
        <v>264</v>
      </c>
    </row>
    <row r="18" spans="1:4" ht="12.75">
      <c r="A18" s="716"/>
      <c r="B18" s="716"/>
      <c r="C18" s="12" t="s">
        <v>276</v>
      </c>
      <c r="D18" s="12"/>
    </row>
    <row r="19" spans="1:4" ht="13.5" thickBot="1">
      <c r="A19" s="717"/>
      <c r="B19" s="717"/>
      <c r="C19" s="14" t="s">
        <v>2</v>
      </c>
      <c r="D19" s="14"/>
    </row>
    <row r="20" spans="1:4" ht="15.75" thickBot="1">
      <c r="A20" s="44">
        <v>6</v>
      </c>
      <c r="B20" s="718" t="s">
        <v>277</v>
      </c>
      <c r="C20" s="719"/>
      <c r="D20" s="278"/>
    </row>
    <row r="21" spans="1:4" ht="12.75">
      <c r="A21" s="715">
        <v>7</v>
      </c>
      <c r="B21" s="715" t="s">
        <v>278</v>
      </c>
      <c r="C21" s="265" t="s">
        <v>264</v>
      </c>
      <c r="D21" s="265" t="s">
        <v>265</v>
      </c>
    </row>
    <row r="22" spans="1:4" ht="13.5" thickBot="1">
      <c r="A22" s="716"/>
      <c r="B22" s="716"/>
      <c r="C22" s="266" t="s">
        <v>279</v>
      </c>
      <c r="D22" s="266" t="s">
        <v>279</v>
      </c>
    </row>
    <row r="23" spans="1:4" ht="12.75">
      <c r="A23" s="716"/>
      <c r="B23" s="716"/>
      <c r="C23" s="11" t="s">
        <v>280</v>
      </c>
      <c r="D23" s="11"/>
    </row>
    <row r="24" spans="1:4" ht="12.75">
      <c r="A24" s="716"/>
      <c r="B24" s="716"/>
      <c r="C24" s="13" t="s">
        <v>281</v>
      </c>
      <c r="D24" s="13"/>
    </row>
    <row r="25" spans="1:4" ht="12.75">
      <c r="A25" s="716"/>
      <c r="B25" s="716"/>
      <c r="C25" s="13" t="s">
        <v>282</v>
      </c>
      <c r="D25" s="13"/>
    </row>
    <row r="26" spans="1:4" ht="13.5" thickBot="1">
      <c r="A26" s="717"/>
      <c r="B26" s="717"/>
      <c r="C26" s="14" t="s">
        <v>283</v>
      </c>
      <c r="D26" s="14"/>
    </row>
    <row r="27" spans="1:4" ht="12.75">
      <c r="A27" s="715">
        <v>8</v>
      </c>
      <c r="B27" s="715" t="s">
        <v>284</v>
      </c>
      <c r="C27" s="267" t="s">
        <v>264</v>
      </c>
      <c r="D27" s="267" t="s">
        <v>265</v>
      </c>
    </row>
    <row r="28" spans="1:4" ht="13.5" thickBot="1">
      <c r="A28" s="716"/>
      <c r="B28" s="716"/>
      <c r="C28" s="268" t="s">
        <v>279</v>
      </c>
      <c r="D28" s="268" t="s">
        <v>279</v>
      </c>
    </row>
    <row r="29" spans="1:4" ht="12.75">
      <c r="A29" s="716"/>
      <c r="B29" s="716"/>
      <c r="C29" s="272" t="s">
        <v>285</v>
      </c>
      <c r="D29" s="11"/>
    </row>
    <row r="30" spans="1:4" ht="12.75">
      <c r="A30" s="716"/>
      <c r="B30" s="716"/>
      <c r="C30" s="273" t="s">
        <v>286</v>
      </c>
      <c r="D30" s="13"/>
    </row>
    <row r="31" spans="1:4" ht="12.75">
      <c r="A31" s="716"/>
      <c r="B31" s="716"/>
      <c r="C31" s="273" t="s">
        <v>287</v>
      </c>
      <c r="D31" s="13"/>
    </row>
    <row r="32" spans="1:4" ht="12.75">
      <c r="A32" s="716"/>
      <c r="B32" s="716"/>
      <c r="C32" s="273" t="s">
        <v>288</v>
      </c>
      <c r="D32" s="13"/>
    </row>
    <row r="33" spans="1:4" ht="12.75">
      <c r="A33" s="716"/>
      <c r="B33" s="716"/>
      <c r="C33" s="273" t="s">
        <v>289</v>
      </c>
      <c r="D33" s="13"/>
    </row>
    <row r="34" spans="1:4" ht="12.75">
      <c r="A34" s="716"/>
      <c r="B34" s="716"/>
      <c r="C34" s="13" t="s">
        <v>290</v>
      </c>
      <c r="D34" s="13"/>
    </row>
    <row r="35" spans="1:4" ht="12.75">
      <c r="A35" s="716"/>
      <c r="B35" s="716"/>
      <c r="C35" s="13" t="s">
        <v>291</v>
      </c>
      <c r="D35" s="13"/>
    </row>
    <row r="36" spans="1:4" ht="12.75">
      <c r="A36" s="716"/>
      <c r="B36" s="716"/>
      <c r="C36" s="13" t="s">
        <v>292</v>
      </c>
      <c r="D36" s="13"/>
    </row>
    <row r="37" spans="1:4" ht="12.75">
      <c r="A37" s="716"/>
      <c r="B37" s="716"/>
      <c r="C37" s="13" t="s">
        <v>293</v>
      </c>
      <c r="D37" s="13"/>
    </row>
    <row r="38" spans="1:4" ht="13.5" thickBot="1">
      <c r="A38" s="717"/>
      <c r="B38" s="717"/>
      <c r="C38" s="14" t="s">
        <v>294</v>
      </c>
      <c r="D38" s="14"/>
    </row>
    <row r="39" spans="1:4" ht="13.5" thickBot="1">
      <c r="A39" s="715">
        <v>9</v>
      </c>
      <c r="B39" s="715" t="s">
        <v>295</v>
      </c>
      <c r="C39" s="264" t="s">
        <v>264</v>
      </c>
      <c r="D39" s="264" t="s">
        <v>265</v>
      </c>
    </row>
    <row r="40" spans="1:4" ht="12.75">
      <c r="A40" s="716"/>
      <c r="B40" s="716"/>
      <c r="C40" s="11" t="s">
        <v>288</v>
      </c>
      <c r="D40" s="11"/>
    </row>
    <row r="41" spans="1:4" ht="12.75">
      <c r="A41" s="716"/>
      <c r="B41" s="716"/>
      <c r="C41" s="13" t="s">
        <v>296</v>
      </c>
      <c r="D41" s="13" t="s">
        <v>296</v>
      </c>
    </row>
    <row r="42" spans="1:4" ht="12.75">
      <c r="A42" s="716"/>
      <c r="B42" s="716"/>
      <c r="C42" s="13" t="s">
        <v>297</v>
      </c>
      <c r="D42" s="13"/>
    </row>
    <row r="43" spans="1:4" ht="13.5" thickBot="1">
      <c r="A43" s="717"/>
      <c r="B43" s="717"/>
      <c r="C43" s="14" t="s">
        <v>298</v>
      </c>
      <c r="D43" s="14"/>
    </row>
    <row r="44" spans="1:4" ht="13.5" thickBot="1">
      <c r="A44" s="44">
        <v>10</v>
      </c>
      <c r="B44" s="718" t="s">
        <v>299</v>
      </c>
      <c r="C44" s="724"/>
      <c r="D44" s="43"/>
    </row>
    <row r="45" spans="1:4" ht="15.75" thickBot="1">
      <c r="A45" s="721" t="s">
        <v>300</v>
      </c>
      <c r="B45" s="722"/>
      <c r="C45" s="722"/>
      <c r="D45" s="723"/>
    </row>
    <row r="46" spans="1:4" ht="12.75">
      <c r="A46" s="740">
        <v>11</v>
      </c>
      <c r="B46" s="728" t="s">
        <v>301</v>
      </c>
      <c r="C46" s="728"/>
      <c r="D46" s="731"/>
    </row>
    <row r="47" spans="1:4" ht="12.75">
      <c r="A47" s="741"/>
      <c r="B47" s="729"/>
      <c r="C47" s="729"/>
      <c r="D47" s="732"/>
    </row>
    <row r="48" spans="1:4" ht="12.75">
      <c r="A48" s="741"/>
      <c r="B48" s="729"/>
      <c r="C48" s="729"/>
      <c r="D48" s="732"/>
    </row>
    <row r="49" spans="1:4" ht="12.75">
      <c r="A49" s="741"/>
      <c r="B49" s="729"/>
      <c r="C49" s="729"/>
      <c r="D49" s="732"/>
    </row>
    <row r="50" spans="1:4" ht="240" customHeight="1" thickBot="1">
      <c r="A50" s="742"/>
      <c r="B50" s="730"/>
      <c r="C50" s="730"/>
      <c r="D50" s="733"/>
    </row>
    <row r="51" spans="1:4" ht="13.5" thickBot="1">
      <c r="A51" s="715">
        <v>12</v>
      </c>
      <c r="B51" s="715" t="s">
        <v>302</v>
      </c>
      <c r="C51" s="269" t="s">
        <v>264</v>
      </c>
      <c r="D51" s="270" t="s">
        <v>265</v>
      </c>
    </row>
    <row r="52" spans="1:4" ht="12.75">
      <c r="A52" s="716"/>
      <c r="B52" s="716"/>
      <c r="C52" s="11" t="s">
        <v>303</v>
      </c>
      <c r="D52" s="274"/>
    </row>
    <row r="53" spans="1:4" ht="12.75">
      <c r="A53" s="716"/>
      <c r="B53" s="716"/>
      <c r="C53" s="13" t="s">
        <v>304</v>
      </c>
      <c r="D53" s="13"/>
    </row>
    <row r="54" spans="1:4" ht="13.5" thickBot="1">
      <c r="A54" s="717"/>
      <c r="B54" s="717"/>
      <c r="C54" s="14" t="s">
        <v>305</v>
      </c>
      <c r="D54" s="14"/>
    </row>
    <row r="55" spans="1:4" ht="13.5" thickBot="1">
      <c r="A55" s="715">
        <v>13</v>
      </c>
      <c r="B55" s="715" t="s">
        <v>306</v>
      </c>
      <c r="C55" s="269" t="s">
        <v>264</v>
      </c>
      <c r="D55" s="270" t="s">
        <v>265</v>
      </c>
    </row>
    <row r="56" spans="1:4" ht="12.75">
      <c r="A56" s="716"/>
      <c r="B56" s="716"/>
      <c r="C56" s="11" t="s">
        <v>307</v>
      </c>
      <c r="D56" s="11"/>
    </row>
    <row r="57" spans="1:4" ht="12.75">
      <c r="A57" s="716"/>
      <c r="B57" s="716"/>
      <c r="C57" s="13" t="s">
        <v>308</v>
      </c>
      <c r="D57" s="13"/>
    </row>
    <row r="58" spans="1:4" ht="12.75">
      <c r="A58" s="716"/>
      <c r="B58" s="716"/>
      <c r="C58" s="13" t="s">
        <v>309</v>
      </c>
      <c r="D58" s="13"/>
    </row>
    <row r="59" spans="1:4" ht="12.75">
      <c r="A59" s="716"/>
      <c r="B59" s="716"/>
      <c r="C59" s="13" t="s">
        <v>310</v>
      </c>
      <c r="D59" s="13"/>
    </row>
    <row r="60" spans="1:4" ht="12.75">
      <c r="A60" s="716"/>
      <c r="B60" s="716"/>
      <c r="C60" s="13" t="s">
        <v>311</v>
      </c>
      <c r="D60" s="13"/>
    </row>
    <row r="61" spans="1:4" ht="12.75">
      <c r="A61" s="716"/>
      <c r="B61" s="716"/>
      <c r="C61" s="13" t="s">
        <v>312</v>
      </c>
      <c r="D61" s="13"/>
    </row>
    <row r="62" spans="1:4" ht="13.5" thickBot="1">
      <c r="A62" s="717"/>
      <c r="B62" s="717"/>
      <c r="C62" s="14" t="s">
        <v>313</v>
      </c>
      <c r="D62" s="13"/>
    </row>
    <row r="63" spans="1:4" ht="15.75" thickBot="1">
      <c r="A63" s="44">
        <v>14</v>
      </c>
      <c r="B63" s="718" t="s">
        <v>314</v>
      </c>
      <c r="C63" s="719"/>
      <c r="D63" s="276"/>
    </row>
    <row r="64" spans="1:4" ht="15.75" thickBot="1">
      <c r="A64" s="44">
        <v>15</v>
      </c>
      <c r="B64" s="718" t="s">
        <v>315</v>
      </c>
      <c r="C64" s="719"/>
      <c r="D64" s="277"/>
    </row>
    <row r="65" spans="1:4" ht="15.75" thickBot="1">
      <c r="A65" s="44">
        <v>16</v>
      </c>
      <c r="B65" s="718" t="s">
        <v>316</v>
      </c>
      <c r="C65" s="719"/>
      <c r="D65" s="277"/>
    </row>
    <row r="66" spans="1:4" ht="15.75" thickBot="1">
      <c r="A66" s="721" t="s">
        <v>317</v>
      </c>
      <c r="B66" s="722"/>
      <c r="C66" s="722"/>
      <c r="D66" s="723"/>
    </row>
    <row r="67" spans="1:4" ht="15" thickBot="1">
      <c r="A67" s="44">
        <v>17</v>
      </c>
      <c r="B67" s="718" t="s">
        <v>318</v>
      </c>
      <c r="C67" s="719"/>
      <c r="D67" s="424">
        <f>'[1]YATIRIM TEKLİF TABLO KUR.'!C14</f>
        <v>34100</v>
      </c>
    </row>
    <row r="68" spans="1:4" ht="15" thickBot="1">
      <c r="A68" s="44">
        <v>18</v>
      </c>
      <c r="B68" s="718" t="s">
        <v>319</v>
      </c>
      <c r="C68" s="719"/>
      <c r="D68" s="424">
        <f>'[1]YATIRIM TEKLİF TABLO KUR.'!C14</f>
        <v>34100</v>
      </c>
    </row>
    <row r="69" spans="1:4" ht="15" thickBot="1">
      <c r="A69" s="44">
        <v>19</v>
      </c>
      <c r="B69" s="718" t="s">
        <v>320</v>
      </c>
      <c r="C69" s="719"/>
      <c r="D69" s="275">
        <v>0</v>
      </c>
    </row>
    <row r="70" spans="1:4" ht="15" thickBot="1">
      <c r="A70" s="44">
        <v>20</v>
      </c>
      <c r="B70" s="718" t="s">
        <v>321</v>
      </c>
      <c r="C70" s="719"/>
      <c r="D70" s="275">
        <v>0</v>
      </c>
    </row>
    <row r="71" spans="1:4" ht="15" thickBot="1">
      <c r="A71" s="44">
        <v>21</v>
      </c>
      <c r="B71" s="718" t="s">
        <v>322</v>
      </c>
      <c r="C71" s="719"/>
      <c r="D71" s="275">
        <v>0</v>
      </c>
    </row>
    <row r="72" spans="1:4" ht="15" thickBot="1">
      <c r="A72" s="44">
        <v>22</v>
      </c>
      <c r="B72" s="718" t="s">
        <v>323</v>
      </c>
      <c r="C72" s="719"/>
      <c r="D72" s="275">
        <v>0</v>
      </c>
    </row>
    <row r="73" spans="1:4" ht="15" thickBot="1">
      <c r="A73" s="44">
        <v>23</v>
      </c>
      <c r="B73" s="718" t="s">
        <v>324</v>
      </c>
      <c r="C73" s="719"/>
      <c r="D73" s="275"/>
    </row>
    <row r="74" spans="1:4" ht="15" thickBot="1">
      <c r="A74" s="44">
        <v>24</v>
      </c>
      <c r="B74" s="718" t="s">
        <v>325</v>
      </c>
      <c r="C74" s="719"/>
      <c r="D74" s="424">
        <v>4600</v>
      </c>
    </row>
    <row r="75" spans="1:4" ht="15" thickBot="1">
      <c r="A75" s="44">
        <v>25</v>
      </c>
      <c r="B75" s="718" t="s">
        <v>326</v>
      </c>
      <c r="C75" s="719"/>
      <c r="D75" s="424">
        <v>6400</v>
      </c>
    </row>
    <row r="76" spans="1:4" ht="15" thickBot="1">
      <c r="A76" s="44">
        <v>26</v>
      </c>
      <c r="B76" s="718" t="s">
        <v>404</v>
      </c>
      <c r="C76" s="719"/>
      <c r="D76" s="424">
        <v>5100</v>
      </c>
    </row>
    <row r="77" spans="1:4" ht="36" customHeight="1" thickBot="1">
      <c r="A77" s="44">
        <v>27</v>
      </c>
      <c r="B77" s="718" t="s">
        <v>327</v>
      </c>
      <c r="C77" s="719"/>
      <c r="D77" s="425"/>
    </row>
    <row r="78" spans="1:4" ht="15.75" thickBot="1">
      <c r="A78" s="44">
        <v>28</v>
      </c>
      <c r="B78" s="718" t="s">
        <v>328</v>
      </c>
      <c r="C78" s="719"/>
      <c r="D78" s="426"/>
    </row>
    <row r="79" spans="1:4" ht="72.75" customHeight="1" thickBot="1">
      <c r="A79" s="44">
        <v>29</v>
      </c>
      <c r="B79" s="718" t="s">
        <v>329</v>
      </c>
      <c r="C79" s="719"/>
      <c r="D79" s="427"/>
    </row>
    <row r="80" spans="1:4" ht="15" thickBot="1">
      <c r="A80" s="44">
        <v>30</v>
      </c>
      <c r="B80" s="718" t="s">
        <v>330</v>
      </c>
      <c r="C80" s="719"/>
      <c r="D80" s="427"/>
    </row>
    <row r="81" spans="1:4" ht="15.75" thickBot="1">
      <c r="A81" s="721"/>
      <c r="B81" s="722"/>
      <c r="C81" s="722"/>
      <c r="D81" s="723"/>
    </row>
    <row r="82" spans="1:4" ht="13.5" thickBot="1">
      <c r="A82" s="715">
        <v>31</v>
      </c>
      <c r="B82" s="715" t="s">
        <v>331</v>
      </c>
      <c r="C82" s="264" t="s">
        <v>264</v>
      </c>
      <c r="D82" s="264" t="s">
        <v>265</v>
      </c>
    </row>
    <row r="83" spans="1:4" ht="12.75">
      <c r="A83" s="716"/>
      <c r="B83" s="716"/>
      <c r="C83" s="11" t="s">
        <v>332</v>
      </c>
      <c r="D83" s="11"/>
    </row>
    <row r="84" spans="1:4" ht="12.75">
      <c r="A84" s="716"/>
      <c r="B84" s="716"/>
      <c r="C84" s="13" t="s">
        <v>333</v>
      </c>
      <c r="D84" s="13"/>
    </row>
    <row r="85" spans="1:4" ht="12.75">
      <c r="A85" s="716"/>
      <c r="B85" s="716"/>
      <c r="C85" s="13" t="s">
        <v>334</v>
      </c>
      <c r="D85" s="13"/>
    </row>
    <row r="86" spans="1:4" ht="12.75">
      <c r="A86" s="716"/>
      <c r="B86" s="716"/>
      <c r="C86" s="13" t="s">
        <v>335</v>
      </c>
      <c r="D86" s="13"/>
    </row>
    <row r="87" spans="1:4" ht="13.5" thickBot="1">
      <c r="A87" s="717"/>
      <c r="B87" s="717"/>
      <c r="C87" s="14" t="s">
        <v>336</v>
      </c>
      <c r="D87" s="14"/>
    </row>
    <row r="88" spans="1:4" ht="13.5" thickBot="1">
      <c r="A88" s="715">
        <v>32</v>
      </c>
      <c r="B88" s="715" t="s">
        <v>337</v>
      </c>
      <c r="C88" s="264" t="s">
        <v>264</v>
      </c>
      <c r="D88" s="264" t="s">
        <v>265</v>
      </c>
    </row>
    <row r="89" spans="1:4" ht="12.75">
      <c r="A89" s="716"/>
      <c r="B89" s="716"/>
      <c r="C89" s="11" t="s">
        <v>338</v>
      </c>
      <c r="D89" s="11"/>
    </row>
    <row r="90" spans="1:4" ht="12.75">
      <c r="A90" s="716"/>
      <c r="B90" s="716"/>
      <c r="C90" s="13" t="s">
        <v>339</v>
      </c>
      <c r="D90" s="13"/>
    </row>
    <row r="91" spans="1:4" ht="12.75">
      <c r="A91" s="716"/>
      <c r="B91" s="716"/>
      <c r="C91" s="13" t="s">
        <v>340</v>
      </c>
      <c r="D91" s="13"/>
    </row>
    <row r="92" spans="1:4" ht="12.75">
      <c r="A92" s="716"/>
      <c r="B92" s="716"/>
      <c r="C92" s="13" t="s">
        <v>341</v>
      </c>
      <c r="D92" s="13"/>
    </row>
    <row r="93" spans="1:4" ht="12.75">
      <c r="A93" s="716"/>
      <c r="B93" s="716"/>
      <c r="C93" s="13" t="s">
        <v>342</v>
      </c>
      <c r="D93" s="13"/>
    </row>
    <row r="94" spans="1:4" ht="12.75">
      <c r="A94" s="716"/>
      <c r="B94" s="716"/>
      <c r="C94" s="13" t="s">
        <v>343</v>
      </c>
      <c r="D94" s="13"/>
    </row>
    <row r="95" spans="1:4" ht="12.75">
      <c r="A95" s="716"/>
      <c r="B95" s="716"/>
      <c r="C95" s="13" t="s">
        <v>344</v>
      </c>
      <c r="D95" s="13"/>
    </row>
    <row r="96" spans="1:4" ht="12.75">
      <c r="A96" s="716"/>
      <c r="B96" s="716"/>
      <c r="C96" s="13" t="s">
        <v>345</v>
      </c>
      <c r="D96" s="13"/>
    </row>
    <row r="97" spans="1:4" ht="12.75">
      <c r="A97" s="716"/>
      <c r="B97" s="716"/>
      <c r="C97" s="13" t="s">
        <v>346</v>
      </c>
      <c r="D97" s="13"/>
    </row>
    <row r="98" spans="1:4" ht="12.75">
      <c r="A98" s="716"/>
      <c r="B98" s="716"/>
      <c r="C98" s="13" t="s">
        <v>347</v>
      </c>
      <c r="D98" s="13"/>
    </row>
    <row r="99" spans="1:4" ht="12.75">
      <c r="A99" s="716"/>
      <c r="B99" s="716"/>
      <c r="C99" s="13" t="s">
        <v>348</v>
      </c>
      <c r="D99" s="13"/>
    </row>
    <row r="100" spans="1:4" ht="13.5" thickBot="1">
      <c r="A100" s="717"/>
      <c r="B100" s="717"/>
      <c r="C100" s="14" t="s">
        <v>349</v>
      </c>
      <c r="D100" s="14"/>
    </row>
    <row r="101" spans="1:4" ht="13.5" thickBot="1">
      <c r="A101" s="715">
        <v>33</v>
      </c>
      <c r="B101" s="715" t="s">
        <v>350</v>
      </c>
      <c r="C101" s="269" t="s">
        <v>264</v>
      </c>
      <c r="D101" s="269" t="s">
        <v>265</v>
      </c>
    </row>
    <row r="102" spans="1:4" ht="12.75">
      <c r="A102" s="716"/>
      <c r="B102" s="716"/>
      <c r="C102" s="11" t="s">
        <v>351</v>
      </c>
      <c r="D102" s="11"/>
    </row>
    <row r="103" spans="1:4" ht="12.75">
      <c r="A103" s="716"/>
      <c r="B103" s="716"/>
      <c r="C103" s="13" t="s">
        <v>352</v>
      </c>
      <c r="D103" s="13"/>
    </row>
    <row r="104" spans="1:4" ht="12.75">
      <c r="A104" s="716"/>
      <c r="B104" s="716"/>
      <c r="C104" s="13" t="s">
        <v>353</v>
      </c>
      <c r="D104" s="13"/>
    </row>
    <row r="105" spans="1:4" ht="12.75">
      <c r="A105" s="716"/>
      <c r="B105" s="716"/>
      <c r="C105" s="13" t="s">
        <v>354</v>
      </c>
      <c r="D105" s="13"/>
    </row>
    <row r="106" spans="1:4" ht="12.75">
      <c r="A106" s="716"/>
      <c r="B106" s="716"/>
      <c r="C106" s="13" t="s">
        <v>355</v>
      </c>
      <c r="D106" s="13"/>
    </row>
    <row r="107" spans="1:4" ht="12.75">
      <c r="A107" s="716"/>
      <c r="B107" s="716"/>
      <c r="C107" s="13" t="s">
        <v>356</v>
      </c>
      <c r="D107" s="13"/>
    </row>
    <row r="108" spans="1:4" ht="12.75">
      <c r="A108" s="716"/>
      <c r="B108" s="716"/>
      <c r="C108" s="13" t="s">
        <v>357</v>
      </c>
      <c r="D108" s="13"/>
    </row>
    <row r="109" spans="1:4" ht="12.75">
      <c r="A109" s="716"/>
      <c r="B109" s="716"/>
      <c r="C109" s="13" t="s">
        <v>358</v>
      </c>
      <c r="D109" s="13"/>
    </row>
    <row r="110" spans="1:4" ht="12.75">
      <c r="A110" s="716"/>
      <c r="B110" s="716"/>
      <c r="C110" s="13" t="s">
        <v>359</v>
      </c>
      <c r="D110" s="13"/>
    </row>
    <row r="111" spans="1:4" ht="12.75">
      <c r="A111" s="716"/>
      <c r="B111" s="716"/>
      <c r="C111" s="13" t="s">
        <v>360</v>
      </c>
      <c r="D111" s="13"/>
    </row>
    <row r="112" spans="1:4" ht="12.75">
      <c r="A112" s="716"/>
      <c r="B112" s="716"/>
      <c r="C112" s="13" t="s">
        <v>361</v>
      </c>
      <c r="D112" s="13"/>
    </row>
    <row r="113" spans="1:4" ht="12.75">
      <c r="A113" s="716"/>
      <c r="B113" s="716"/>
      <c r="C113" s="13" t="s">
        <v>362</v>
      </c>
      <c r="D113" s="13"/>
    </row>
    <row r="114" spans="1:4" ht="13.5" thickBot="1">
      <c r="A114" s="717"/>
      <c r="B114" s="717"/>
      <c r="C114" s="14" t="s">
        <v>363</v>
      </c>
      <c r="D114" s="14"/>
    </row>
    <row r="115" spans="1:4" ht="13.5" thickBot="1">
      <c r="A115" s="44">
        <v>34</v>
      </c>
      <c r="B115" s="718" t="s">
        <v>364</v>
      </c>
      <c r="C115" s="719"/>
      <c r="D115" s="43"/>
    </row>
    <row r="116" spans="1:4" ht="13.5" thickBot="1">
      <c r="A116" s="44">
        <v>35</v>
      </c>
      <c r="B116" s="718" t="s">
        <v>365</v>
      </c>
      <c r="C116" s="719"/>
      <c r="D116" s="271"/>
    </row>
    <row r="117" spans="1:4" ht="13.5" thickBot="1">
      <c r="A117" s="44">
        <v>36</v>
      </c>
      <c r="B117" s="718" t="s">
        <v>366</v>
      </c>
      <c r="C117" s="719"/>
      <c r="D117" s="43"/>
    </row>
    <row r="120" spans="1:4" ht="12.75">
      <c r="A120" s="720" t="s">
        <v>367</v>
      </c>
      <c r="B120" s="720"/>
      <c r="C120" s="720"/>
      <c r="D120" s="720"/>
    </row>
    <row r="121" ht="13.5" thickBot="1"/>
    <row r="122" spans="2:5" ht="13.5" thickBot="1">
      <c r="B122" s="734"/>
      <c r="C122" s="735"/>
      <c r="D122" s="735"/>
      <c r="E122" s="736"/>
    </row>
    <row r="126" spans="1:4" ht="15.75">
      <c r="A126" s="737" t="s">
        <v>514</v>
      </c>
      <c r="B126" s="737"/>
      <c r="C126" s="737"/>
      <c r="D126" s="737"/>
    </row>
    <row r="127" ht="13.5" thickBot="1"/>
    <row r="128" spans="1:4" ht="15.75" thickBot="1">
      <c r="A128" s="262" t="s">
        <v>258</v>
      </c>
      <c r="B128" s="738" t="s">
        <v>259</v>
      </c>
      <c r="C128" s="739"/>
      <c r="D128" s="262" t="s">
        <v>260</v>
      </c>
    </row>
    <row r="129" spans="1:4" ht="15.75" thickBot="1">
      <c r="A129" s="721" t="s">
        <v>261</v>
      </c>
      <c r="B129" s="722"/>
      <c r="C129" s="722"/>
      <c r="D129" s="723"/>
    </row>
    <row r="130" spans="1:4" ht="13.5" thickBot="1">
      <c r="A130" s="44">
        <v>1</v>
      </c>
      <c r="B130" s="718" t="s">
        <v>262</v>
      </c>
      <c r="C130" s="719"/>
      <c r="D130" s="263"/>
    </row>
    <row r="131" spans="1:4" ht="13.5" thickBot="1">
      <c r="A131" s="715">
        <v>2</v>
      </c>
      <c r="B131" s="715" t="s">
        <v>263</v>
      </c>
      <c r="C131" s="264" t="s">
        <v>264</v>
      </c>
      <c r="D131" s="264" t="s">
        <v>265</v>
      </c>
    </row>
    <row r="132" spans="1:4" ht="12.75">
      <c r="A132" s="716"/>
      <c r="B132" s="716"/>
      <c r="C132" s="12" t="s">
        <v>266</v>
      </c>
      <c r="D132" s="12" t="s">
        <v>266</v>
      </c>
    </row>
    <row r="133" spans="1:4" ht="12.75">
      <c r="A133" s="716"/>
      <c r="B133" s="716"/>
      <c r="C133" s="13" t="s">
        <v>267</v>
      </c>
      <c r="D133" s="13"/>
    </row>
    <row r="134" spans="1:4" ht="12.75">
      <c r="A134" s="716"/>
      <c r="B134" s="716"/>
      <c r="C134" s="13" t="s">
        <v>268</v>
      </c>
      <c r="D134" s="13"/>
    </row>
    <row r="135" spans="1:4" ht="12.75">
      <c r="A135" s="716"/>
      <c r="B135" s="716"/>
      <c r="C135" s="13" t="s">
        <v>269</v>
      </c>
      <c r="D135" s="13"/>
    </row>
    <row r="136" spans="1:4" ht="12.75">
      <c r="A136" s="716"/>
      <c r="B136" s="716"/>
      <c r="C136" s="13" t="s">
        <v>270</v>
      </c>
      <c r="D136" s="13"/>
    </row>
    <row r="137" spans="1:4" ht="13.5" thickBot="1">
      <c r="A137" s="717"/>
      <c r="B137" s="717"/>
      <c r="C137" s="14" t="s">
        <v>271</v>
      </c>
      <c r="D137" s="14"/>
    </row>
    <row r="138" spans="1:4" ht="13.5" thickBot="1">
      <c r="A138" s="44">
        <v>3</v>
      </c>
      <c r="B138" s="718" t="s">
        <v>272</v>
      </c>
      <c r="C138" s="719"/>
      <c r="D138" s="43" t="s">
        <v>273</v>
      </c>
    </row>
    <row r="139" spans="1:4" ht="13.5" thickBot="1">
      <c r="A139" s="44">
        <v>4</v>
      </c>
      <c r="B139" s="718" t="s">
        <v>274</v>
      </c>
      <c r="C139" s="719"/>
      <c r="D139" s="43" t="s">
        <v>22</v>
      </c>
    </row>
    <row r="140" spans="1:4" ht="13.5" thickBot="1">
      <c r="A140" s="715">
        <v>5</v>
      </c>
      <c r="B140" s="715" t="s">
        <v>275</v>
      </c>
      <c r="C140" s="264" t="s">
        <v>264</v>
      </c>
      <c r="D140" s="264" t="s">
        <v>264</v>
      </c>
    </row>
    <row r="141" spans="1:4" ht="12.75">
      <c r="A141" s="716"/>
      <c r="B141" s="716"/>
      <c r="C141" s="12" t="s">
        <v>276</v>
      </c>
      <c r="D141" s="12"/>
    </row>
    <row r="142" spans="1:4" ht="13.5" thickBot="1">
      <c r="A142" s="717"/>
      <c r="B142" s="717"/>
      <c r="C142" s="14" t="s">
        <v>2</v>
      </c>
      <c r="D142" s="14"/>
    </row>
    <row r="143" spans="1:4" ht="15.75" thickBot="1">
      <c r="A143" s="44">
        <v>6</v>
      </c>
      <c r="B143" s="718" t="s">
        <v>277</v>
      </c>
      <c r="C143" s="719"/>
      <c r="D143" s="278"/>
    </row>
    <row r="144" spans="1:4" ht="12.75">
      <c r="A144" s="715">
        <v>7</v>
      </c>
      <c r="B144" s="715" t="s">
        <v>278</v>
      </c>
      <c r="C144" s="265" t="s">
        <v>264</v>
      </c>
      <c r="D144" s="265" t="s">
        <v>265</v>
      </c>
    </row>
    <row r="145" spans="1:4" ht="13.5" thickBot="1">
      <c r="A145" s="716"/>
      <c r="B145" s="716"/>
      <c r="C145" s="266" t="s">
        <v>279</v>
      </c>
      <c r="D145" s="266" t="s">
        <v>279</v>
      </c>
    </row>
    <row r="146" spans="1:4" ht="12.75">
      <c r="A146" s="716"/>
      <c r="B146" s="716"/>
      <c r="C146" s="11" t="s">
        <v>280</v>
      </c>
      <c r="D146" s="11"/>
    </row>
    <row r="147" spans="1:4" ht="12.75">
      <c r="A147" s="716"/>
      <c r="B147" s="716"/>
      <c r="C147" s="13" t="s">
        <v>281</v>
      </c>
      <c r="D147" s="13"/>
    </row>
    <row r="148" spans="1:4" ht="12.75">
      <c r="A148" s="716"/>
      <c r="B148" s="716"/>
      <c r="C148" s="13" t="s">
        <v>282</v>
      </c>
      <c r="D148" s="13"/>
    </row>
    <row r="149" spans="1:4" ht="13.5" thickBot="1">
      <c r="A149" s="717"/>
      <c r="B149" s="717"/>
      <c r="C149" s="14" t="s">
        <v>283</v>
      </c>
      <c r="D149" s="14"/>
    </row>
    <row r="150" spans="1:4" ht="12.75">
      <c r="A150" s="715">
        <v>8</v>
      </c>
      <c r="B150" s="715" t="s">
        <v>284</v>
      </c>
      <c r="C150" s="267" t="s">
        <v>264</v>
      </c>
      <c r="D150" s="267" t="s">
        <v>265</v>
      </c>
    </row>
    <row r="151" spans="1:4" ht="13.5" thickBot="1">
      <c r="A151" s="716"/>
      <c r="B151" s="716"/>
      <c r="C151" s="268" t="s">
        <v>279</v>
      </c>
      <c r="D151" s="268" t="s">
        <v>279</v>
      </c>
    </row>
    <row r="152" spans="1:4" ht="12.75">
      <c r="A152" s="716"/>
      <c r="B152" s="716"/>
      <c r="C152" s="272" t="s">
        <v>285</v>
      </c>
      <c r="D152" s="11"/>
    </row>
    <row r="153" spans="1:4" ht="12.75">
      <c r="A153" s="716"/>
      <c r="B153" s="716"/>
      <c r="C153" s="273" t="s">
        <v>286</v>
      </c>
      <c r="D153" s="13"/>
    </row>
    <row r="154" spans="1:4" ht="12.75">
      <c r="A154" s="716"/>
      <c r="B154" s="716"/>
      <c r="C154" s="273" t="s">
        <v>287</v>
      </c>
      <c r="D154" s="13"/>
    </row>
    <row r="155" spans="1:4" ht="12.75">
      <c r="A155" s="716"/>
      <c r="B155" s="716"/>
      <c r="C155" s="273" t="s">
        <v>288</v>
      </c>
      <c r="D155" s="13"/>
    </row>
    <row r="156" spans="1:4" ht="12.75">
      <c r="A156" s="716"/>
      <c r="B156" s="716"/>
      <c r="C156" s="273" t="s">
        <v>289</v>
      </c>
      <c r="D156" s="13"/>
    </row>
    <row r="157" spans="1:4" ht="12.75">
      <c r="A157" s="716"/>
      <c r="B157" s="716"/>
      <c r="C157" s="13" t="s">
        <v>290</v>
      </c>
      <c r="D157" s="13"/>
    </row>
    <row r="158" spans="1:4" ht="12.75">
      <c r="A158" s="716"/>
      <c r="B158" s="716"/>
      <c r="C158" s="13" t="s">
        <v>291</v>
      </c>
      <c r="D158" s="13"/>
    </row>
    <row r="159" spans="1:4" ht="12.75">
      <c r="A159" s="716"/>
      <c r="B159" s="716"/>
      <c r="C159" s="13" t="s">
        <v>292</v>
      </c>
      <c r="D159" s="13"/>
    </row>
    <row r="160" spans="1:4" ht="12.75">
      <c r="A160" s="716"/>
      <c r="B160" s="716"/>
      <c r="C160" s="13" t="s">
        <v>293</v>
      </c>
      <c r="D160" s="13"/>
    </row>
    <row r="161" spans="1:4" ht="13.5" thickBot="1">
      <c r="A161" s="717"/>
      <c r="B161" s="717"/>
      <c r="C161" s="14" t="s">
        <v>294</v>
      </c>
      <c r="D161" s="14"/>
    </row>
    <row r="162" spans="1:4" ht="13.5" thickBot="1">
      <c r="A162" s="715">
        <v>9</v>
      </c>
      <c r="B162" s="715" t="s">
        <v>295</v>
      </c>
      <c r="C162" s="264" t="s">
        <v>264</v>
      </c>
      <c r="D162" s="264" t="s">
        <v>265</v>
      </c>
    </row>
    <row r="163" spans="1:4" ht="12.75">
      <c r="A163" s="716"/>
      <c r="B163" s="716"/>
      <c r="C163" s="11" t="s">
        <v>288</v>
      </c>
      <c r="D163" s="11"/>
    </row>
    <row r="164" spans="1:4" ht="12.75">
      <c r="A164" s="716"/>
      <c r="B164" s="716"/>
      <c r="C164" s="13" t="s">
        <v>296</v>
      </c>
      <c r="D164" s="13" t="s">
        <v>296</v>
      </c>
    </row>
    <row r="165" spans="1:4" ht="12.75">
      <c r="A165" s="716"/>
      <c r="B165" s="716"/>
      <c r="C165" s="13" t="s">
        <v>297</v>
      </c>
      <c r="D165" s="13"/>
    </row>
    <row r="166" spans="1:4" ht="13.5" thickBot="1">
      <c r="A166" s="717"/>
      <c r="B166" s="717"/>
      <c r="C166" s="14" t="s">
        <v>298</v>
      </c>
      <c r="D166" s="14"/>
    </row>
    <row r="167" spans="1:4" ht="13.5" thickBot="1">
      <c r="A167" s="44">
        <v>10</v>
      </c>
      <c r="B167" s="718" t="s">
        <v>299</v>
      </c>
      <c r="C167" s="724"/>
      <c r="D167" s="43"/>
    </row>
    <row r="168" spans="1:4" ht="15.75" thickBot="1">
      <c r="A168" s="721" t="s">
        <v>300</v>
      </c>
      <c r="B168" s="722"/>
      <c r="C168" s="722"/>
      <c r="D168" s="723"/>
    </row>
    <row r="169" spans="1:4" ht="12.75">
      <c r="A169" s="725">
        <v>11</v>
      </c>
      <c r="B169" s="728" t="s">
        <v>301</v>
      </c>
      <c r="C169" s="728"/>
      <c r="D169" s="731"/>
    </row>
    <row r="170" spans="1:4" ht="12.75">
      <c r="A170" s="726"/>
      <c r="B170" s="729"/>
      <c r="C170" s="729"/>
      <c r="D170" s="732"/>
    </row>
    <row r="171" spans="1:4" ht="12.75">
      <c r="A171" s="726"/>
      <c r="B171" s="729"/>
      <c r="C171" s="729"/>
      <c r="D171" s="732"/>
    </row>
    <row r="172" spans="1:4" ht="12.75">
      <c r="A172" s="726"/>
      <c r="B172" s="729"/>
      <c r="C172" s="729"/>
      <c r="D172" s="732"/>
    </row>
    <row r="173" spans="1:4" ht="250.5" customHeight="1" thickBot="1">
      <c r="A173" s="727"/>
      <c r="B173" s="730"/>
      <c r="C173" s="730"/>
      <c r="D173" s="733"/>
    </row>
    <row r="174" spans="1:4" ht="13.5" thickBot="1">
      <c r="A174" s="715">
        <v>12</v>
      </c>
      <c r="B174" s="715" t="s">
        <v>302</v>
      </c>
      <c r="C174" s="269" t="s">
        <v>264</v>
      </c>
      <c r="D174" s="270" t="s">
        <v>265</v>
      </c>
    </row>
    <row r="175" spans="1:4" ht="12.75">
      <c r="A175" s="716"/>
      <c r="B175" s="716"/>
      <c r="C175" s="11" t="s">
        <v>303</v>
      </c>
      <c r="D175" s="274"/>
    </row>
    <row r="176" spans="1:4" ht="12.75">
      <c r="A176" s="716"/>
      <c r="B176" s="716"/>
      <c r="C176" s="13" t="s">
        <v>304</v>
      </c>
      <c r="D176" s="13"/>
    </row>
    <row r="177" spans="1:4" ht="13.5" thickBot="1">
      <c r="A177" s="717"/>
      <c r="B177" s="717"/>
      <c r="C177" s="14" t="s">
        <v>305</v>
      </c>
      <c r="D177" s="14"/>
    </row>
    <row r="178" spans="1:4" ht="13.5" thickBot="1">
      <c r="A178" s="715">
        <v>13</v>
      </c>
      <c r="B178" s="715" t="s">
        <v>306</v>
      </c>
      <c r="C178" s="269" t="s">
        <v>264</v>
      </c>
      <c r="D178" s="270" t="s">
        <v>265</v>
      </c>
    </row>
    <row r="179" spans="1:4" ht="12.75">
      <c r="A179" s="716"/>
      <c r="B179" s="716"/>
      <c r="C179" s="11" t="s">
        <v>307</v>
      </c>
      <c r="D179" s="11"/>
    </row>
    <row r="180" spans="1:4" ht="12.75">
      <c r="A180" s="716"/>
      <c r="B180" s="716"/>
      <c r="C180" s="13" t="s">
        <v>308</v>
      </c>
      <c r="D180" s="13"/>
    </row>
    <row r="181" spans="1:4" ht="12.75">
      <c r="A181" s="716"/>
      <c r="B181" s="716"/>
      <c r="C181" s="13" t="s">
        <v>309</v>
      </c>
      <c r="D181" s="13"/>
    </row>
    <row r="182" spans="1:4" ht="12.75">
      <c r="A182" s="716"/>
      <c r="B182" s="716"/>
      <c r="C182" s="13" t="s">
        <v>310</v>
      </c>
      <c r="D182" s="13"/>
    </row>
    <row r="183" spans="1:4" ht="12.75">
      <c r="A183" s="716"/>
      <c r="B183" s="716"/>
      <c r="C183" s="13" t="s">
        <v>311</v>
      </c>
      <c r="D183" s="13"/>
    </row>
    <row r="184" spans="1:4" ht="12.75">
      <c r="A184" s="716"/>
      <c r="B184" s="716"/>
      <c r="C184" s="13" t="s">
        <v>312</v>
      </c>
      <c r="D184" s="13"/>
    </row>
    <row r="185" spans="1:4" ht="13.5" thickBot="1">
      <c r="A185" s="717"/>
      <c r="B185" s="717"/>
      <c r="C185" s="14" t="s">
        <v>313</v>
      </c>
      <c r="D185" s="13"/>
    </row>
    <row r="186" spans="1:4" ht="15.75" thickBot="1">
      <c r="A186" s="44">
        <v>14</v>
      </c>
      <c r="B186" s="718" t="s">
        <v>314</v>
      </c>
      <c r="C186" s="719"/>
      <c r="D186" s="276"/>
    </row>
    <row r="187" spans="1:4" ht="15.75" thickBot="1">
      <c r="A187" s="44">
        <v>15</v>
      </c>
      <c r="B187" s="718" t="s">
        <v>315</v>
      </c>
      <c r="C187" s="719"/>
      <c r="D187" s="277"/>
    </row>
    <row r="188" spans="1:4" ht="15.75" thickBot="1">
      <c r="A188" s="44">
        <v>16</v>
      </c>
      <c r="B188" s="718" t="s">
        <v>316</v>
      </c>
      <c r="C188" s="719"/>
      <c r="D188" s="277"/>
    </row>
    <row r="189" spans="1:4" ht="15.75" thickBot="1">
      <c r="A189" s="721" t="s">
        <v>317</v>
      </c>
      <c r="B189" s="722"/>
      <c r="C189" s="722"/>
      <c r="D189" s="723"/>
    </row>
    <row r="190" spans="1:4" ht="15" thickBot="1">
      <c r="A190" s="44">
        <v>17</v>
      </c>
      <c r="B190" s="718" t="s">
        <v>318</v>
      </c>
      <c r="C190" s="719"/>
      <c r="D190" s="424">
        <v>9800</v>
      </c>
    </row>
    <row r="191" spans="1:4" ht="15" thickBot="1">
      <c r="A191" s="44">
        <v>18</v>
      </c>
      <c r="B191" s="718" t="s">
        <v>319</v>
      </c>
      <c r="C191" s="719"/>
      <c r="D191" s="424">
        <v>9800</v>
      </c>
    </row>
    <row r="192" spans="1:4" ht="15" thickBot="1">
      <c r="A192" s="44">
        <v>19</v>
      </c>
      <c r="B192" s="718" t="s">
        <v>320</v>
      </c>
      <c r="C192" s="719"/>
      <c r="D192" s="275">
        <v>0</v>
      </c>
    </row>
    <row r="193" spans="1:4" ht="15" thickBot="1">
      <c r="A193" s="44">
        <v>20</v>
      </c>
      <c r="B193" s="718" t="s">
        <v>321</v>
      </c>
      <c r="C193" s="719"/>
      <c r="D193" s="275">
        <v>0</v>
      </c>
    </row>
    <row r="194" spans="1:4" ht="15" thickBot="1">
      <c r="A194" s="44">
        <v>21</v>
      </c>
      <c r="B194" s="718" t="s">
        <v>322</v>
      </c>
      <c r="C194" s="719"/>
      <c r="D194" s="275">
        <v>0</v>
      </c>
    </row>
    <row r="195" spans="1:4" ht="15" thickBot="1">
      <c r="A195" s="44">
        <v>22</v>
      </c>
      <c r="B195" s="718" t="s">
        <v>323</v>
      </c>
      <c r="C195" s="719"/>
      <c r="D195" s="275">
        <v>0</v>
      </c>
    </row>
    <row r="196" spans="1:4" ht="15" thickBot="1">
      <c r="A196" s="44">
        <v>23</v>
      </c>
      <c r="B196" s="718" t="s">
        <v>324</v>
      </c>
      <c r="C196" s="719"/>
      <c r="D196" s="275"/>
    </row>
    <row r="197" spans="1:4" ht="15" customHeight="1" thickBot="1">
      <c r="A197" s="44">
        <v>24</v>
      </c>
      <c r="B197" s="718" t="s">
        <v>325</v>
      </c>
      <c r="C197" s="719"/>
      <c r="D197" s="424">
        <v>3300</v>
      </c>
    </row>
    <row r="198" spans="1:4" ht="15" thickBot="1">
      <c r="A198" s="44">
        <v>25</v>
      </c>
      <c r="B198" s="718" t="s">
        <v>326</v>
      </c>
      <c r="C198" s="719"/>
      <c r="D198" s="424">
        <v>3200</v>
      </c>
    </row>
    <row r="199" spans="1:4" ht="15" thickBot="1">
      <c r="A199" s="44">
        <v>26</v>
      </c>
      <c r="B199" s="718" t="s">
        <v>404</v>
      </c>
      <c r="C199" s="719"/>
      <c r="D199" s="424">
        <v>3300</v>
      </c>
    </row>
    <row r="200" spans="1:4" ht="16.5" thickBot="1">
      <c r="A200" s="44">
        <v>27</v>
      </c>
      <c r="B200" s="718" t="s">
        <v>327</v>
      </c>
      <c r="C200" s="719"/>
      <c r="D200" s="425"/>
    </row>
    <row r="201" spans="1:4" ht="15.75" thickBot="1">
      <c r="A201" s="44">
        <v>28</v>
      </c>
      <c r="B201" s="718" t="s">
        <v>328</v>
      </c>
      <c r="C201" s="719"/>
      <c r="D201" s="426"/>
    </row>
    <row r="202" spans="1:4" ht="15" thickBot="1">
      <c r="A202" s="44">
        <v>29</v>
      </c>
      <c r="B202" s="718" t="s">
        <v>329</v>
      </c>
      <c r="C202" s="719"/>
      <c r="D202" s="427"/>
    </row>
    <row r="203" spans="1:4" ht="15" thickBot="1">
      <c r="A203" s="44">
        <v>30</v>
      </c>
      <c r="B203" s="718" t="s">
        <v>330</v>
      </c>
      <c r="C203" s="719"/>
      <c r="D203" s="427"/>
    </row>
    <row r="204" spans="1:4" ht="15.75" thickBot="1">
      <c r="A204" s="721"/>
      <c r="B204" s="722"/>
      <c r="C204" s="722"/>
      <c r="D204" s="723"/>
    </row>
    <row r="205" spans="1:4" ht="13.5" thickBot="1">
      <c r="A205" s="715">
        <v>31</v>
      </c>
      <c r="B205" s="715" t="s">
        <v>331</v>
      </c>
      <c r="C205" s="264" t="s">
        <v>264</v>
      </c>
      <c r="D205" s="264" t="s">
        <v>265</v>
      </c>
    </row>
    <row r="206" spans="1:4" ht="12.75">
      <c r="A206" s="716"/>
      <c r="B206" s="716"/>
      <c r="C206" s="11" t="s">
        <v>332</v>
      </c>
      <c r="D206" s="11"/>
    </row>
    <row r="207" spans="1:4" ht="12.75">
      <c r="A207" s="716"/>
      <c r="B207" s="716"/>
      <c r="C207" s="13" t="s">
        <v>333</v>
      </c>
      <c r="D207" s="13"/>
    </row>
    <row r="208" spans="1:4" ht="12.75">
      <c r="A208" s="716"/>
      <c r="B208" s="716"/>
      <c r="C208" s="13" t="s">
        <v>334</v>
      </c>
      <c r="D208" s="13"/>
    </row>
    <row r="209" spans="1:4" ht="12.75">
      <c r="A209" s="716"/>
      <c r="B209" s="716"/>
      <c r="C209" s="13" t="s">
        <v>335</v>
      </c>
      <c r="D209" s="13"/>
    </row>
    <row r="210" spans="1:4" ht="13.5" thickBot="1">
      <c r="A210" s="717"/>
      <c r="B210" s="717"/>
      <c r="C210" s="14" t="s">
        <v>336</v>
      </c>
      <c r="D210" s="14"/>
    </row>
    <row r="211" spans="1:4" ht="13.5" thickBot="1">
      <c r="A211" s="715">
        <v>32</v>
      </c>
      <c r="B211" s="715" t="s">
        <v>337</v>
      </c>
      <c r="C211" s="264" t="s">
        <v>264</v>
      </c>
      <c r="D211" s="264" t="s">
        <v>265</v>
      </c>
    </row>
    <row r="212" spans="1:4" ht="12.75">
      <c r="A212" s="716"/>
      <c r="B212" s="716"/>
      <c r="C212" s="11" t="s">
        <v>338</v>
      </c>
      <c r="D212" s="11"/>
    </row>
    <row r="213" spans="1:4" ht="12.75">
      <c r="A213" s="716"/>
      <c r="B213" s="716"/>
      <c r="C213" s="13" t="s">
        <v>339</v>
      </c>
      <c r="D213" s="13"/>
    </row>
    <row r="214" spans="1:4" ht="12.75">
      <c r="A214" s="716"/>
      <c r="B214" s="716"/>
      <c r="C214" s="13" t="s">
        <v>340</v>
      </c>
      <c r="D214" s="13"/>
    </row>
    <row r="215" spans="1:4" ht="12.75">
      <c r="A215" s="716"/>
      <c r="B215" s="716"/>
      <c r="C215" s="13" t="s">
        <v>341</v>
      </c>
      <c r="D215" s="13"/>
    </row>
    <row r="216" spans="1:4" ht="12.75">
      <c r="A216" s="716"/>
      <c r="B216" s="716"/>
      <c r="C216" s="13" t="s">
        <v>342</v>
      </c>
      <c r="D216" s="13"/>
    </row>
    <row r="217" spans="1:4" ht="12.75">
      <c r="A217" s="716"/>
      <c r="B217" s="716"/>
      <c r="C217" s="13" t="s">
        <v>343</v>
      </c>
      <c r="D217" s="13"/>
    </row>
    <row r="218" spans="1:4" ht="12.75">
      <c r="A218" s="716"/>
      <c r="B218" s="716"/>
      <c r="C218" s="13" t="s">
        <v>344</v>
      </c>
      <c r="D218" s="13"/>
    </row>
    <row r="219" spans="1:4" ht="12.75">
      <c r="A219" s="716"/>
      <c r="B219" s="716"/>
      <c r="C219" s="13" t="s">
        <v>345</v>
      </c>
      <c r="D219" s="13"/>
    </row>
    <row r="220" spans="1:4" ht="12.75">
      <c r="A220" s="716"/>
      <c r="B220" s="716"/>
      <c r="C220" s="13" t="s">
        <v>346</v>
      </c>
      <c r="D220" s="13"/>
    </row>
    <row r="221" spans="1:4" ht="12.75">
      <c r="A221" s="716"/>
      <c r="B221" s="716"/>
      <c r="C221" s="13" t="s">
        <v>347</v>
      </c>
      <c r="D221" s="13"/>
    </row>
    <row r="222" spans="1:4" ht="12.75">
      <c r="A222" s="716"/>
      <c r="B222" s="716"/>
      <c r="C222" s="13" t="s">
        <v>348</v>
      </c>
      <c r="D222" s="13"/>
    </row>
    <row r="223" spans="1:4" ht="13.5" thickBot="1">
      <c r="A223" s="717"/>
      <c r="B223" s="717"/>
      <c r="C223" s="14" t="s">
        <v>349</v>
      </c>
      <c r="D223" s="14"/>
    </row>
    <row r="224" spans="1:4" ht="13.5" thickBot="1">
      <c r="A224" s="715">
        <v>33</v>
      </c>
      <c r="B224" s="715" t="s">
        <v>350</v>
      </c>
      <c r="C224" s="269" t="s">
        <v>264</v>
      </c>
      <c r="D224" s="269" t="s">
        <v>265</v>
      </c>
    </row>
    <row r="225" spans="1:4" ht="12.75">
      <c r="A225" s="716"/>
      <c r="B225" s="716"/>
      <c r="C225" s="11" t="s">
        <v>351</v>
      </c>
      <c r="D225" s="11"/>
    </row>
    <row r="226" spans="1:4" ht="12.75">
      <c r="A226" s="716"/>
      <c r="B226" s="716"/>
      <c r="C226" s="13" t="s">
        <v>352</v>
      </c>
      <c r="D226" s="13"/>
    </row>
    <row r="227" spans="1:4" ht="12.75">
      <c r="A227" s="716"/>
      <c r="B227" s="716"/>
      <c r="C227" s="13" t="s">
        <v>353</v>
      </c>
      <c r="D227" s="13"/>
    </row>
    <row r="228" spans="1:4" ht="12.75">
      <c r="A228" s="716"/>
      <c r="B228" s="716"/>
      <c r="C228" s="13" t="s">
        <v>354</v>
      </c>
      <c r="D228" s="13"/>
    </row>
    <row r="229" spans="1:4" ht="12.75">
      <c r="A229" s="716"/>
      <c r="B229" s="716"/>
      <c r="C229" s="13" t="s">
        <v>355</v>
      </c>
      <c r="D229" s="13"/>
    </row>
    <row r="230" spans="1:4" ht="12.75">
      <c r="A230" s="716"/>
      <c r="B230" s="716"/>
      <c r="C230" s="13" t="s">
        <v>356</v>
      </c>
      <c r="D230" s="13"/>
    </row>
    <row r="231" spans="1:4" ht="12.75">
      <c r="A231" s="716"/>
      <c r="B231" s="716"/>
      <c r="C231" s="13" t="s">
        <v>357</v>
      </c>
      <c r="D231" s="13"/>
    </row>
    <row r="232" spans="1:4" ht="12.75">
      <c r="A232" s="716"/>
      <c r="B232" s="716"/>
      <c r="C232" s="13" t="s">
        <v>358</v>
      </c>
      <c r="D232" s="13"/>
    </row>
    <row r="233" spans="1:4" ht="12.75">
      <c r="A233" s="716"/>
      <c r="B233" s="716"/>
      <c r="C233" s="13" t="s">
        <v>359</v>
      </c>
      <c r="D233" s="13"/>
    </row>
    <row r="234" spans="1:4" ht="12.75">
      <c r="A234" s="716"/>
      <c r="B234" s="716"/>
      <c r="C234" s="13" t="s">
        <v>360</v>
      </c>
      <c r="D234" s="13"/>
    </row>
    <row r="235" spans="1:4" ht="12.75">
      <c r="A235" s="716"/>
      <c r="B235" s="716"/>
      <c r="C235" s="13" t="s">
        <v>361</v>
      </c>
      <c r="D235" s="13"/>
    </row>
    <row r="236" spans="1:4" ht="12.75">
      <c r="A236" s="716"/>
      <c r="B236" s="716"/>
      <c r="C236" s="13" t="s">
        <v>362</v>
      </c>
      <c r="D236" s="13"/>
    </row>
    <row r="237" spans="1:4" ht="13.5" thickBot="1">
      <c r="A237" s="717"/>
      <c r="B237" s="717"/>
      <c r="C237" s="14" t="s">
        <v>363</v>
      </c>
      <c r="D237" s="14"/>
    </row>
    <row r="238" spans="1:4" ht="13.5" thickBot="1">
      <c r="A238" s="44">
        <v>34</v>
      </c>
      <c r="B238" s="718" t="s">
        <v>364</v>
      </c>
      <c r="C238" s="719"/>
      <c r="D238" s="43"/>
    </row>
    <row r="239" spans="1:4" ht="13.5" thickBot="1">
      <c r="A239" s="44">
        <v>35</v>
      </c>
      <c r="B239" s="718" t="s">
        <v>365</v>
      </c>
      <c r="C239" s="719"/>
      <c r="D239" s="271"/>
    </row>
    <row r="240" spans="1:4" ht="13.5" thickBot="1">
      <c r="A240" s="44">
        <v>36</v>
      </c>
      <c r="B240" s="718" t="s">
        <v>366</v>
      </c>
      <c r="C240" s="719"/>
      <c r="D240" s="43"/>
    </row>
    <row r="243" spans="1:4" ht="12.75">
      <c r="A243" s="720" t="s">
        <v>367</v>
      </c>
      <c r="B243" s="720"/>
      <c r="C243" s="720"/>
      <c r="D243" s="720"/>
    </row>
  </sheetData>
  <sheetProtection/>
  <mergeCells count="111">
    <mergeCell ref="B68:C68"/>
    <mergeCell ref="B69:C69"/>
    <mergeCell ref="B70:C70"/>
    <mergeCell ref="B71:C71"/>
    <mergeCell ref="B67:C67"/>
    <mergeCell ref="A1:D1"/>
    <mergeCell ref="B16:C16"/>
    <mergeCell ref="B5:C5"/>
    <mergeCell ref="A6:D6"/>
    <mergeCell ref="B7:C7"/>
    <mergeCell ref="B78:C78"/>
    <mergeCell ref="B79:C79"/>
    <mergeCell ref="B80:C80"/>
    <mergeCell ref="B72:C72"/>
    <mergeCell ref="B73:C73"/>
    <mergeCell ref="B74:C74"/>
    <mergeCell ref="B75:C75"/>
    <mergeCell ref="B76:C76"/>
    <mergeCell ref="B77:C77"/>
    <mergeCell ref="A8:A14"/>
    <mergeCell ref="B8:B14"/>
    <mergeCell ref="B15:C15"/>
    <mergeCell ref="A17:A19"/>
    <mergeCell ref="B17:B19"/>
    <mergeCell ref="B20:C20"/>
    <mergeCell ref="A21:A26"/>
    <mergeCell ref="B21:B26"/>
    <mergeCell ref="A27:A38"/>
    <mergeCell ref="B27:B38"/>
    <mergeCell ref="A39:A43"/>
    <mergeCell ref="B39:B43"/>
    <mergeCell ref="B44:C44"/>
    <mergeCell ref="A45:D45"/>
    <mergeCell ref="A46:A50"/>
    <mergeCell ref="B46:C50"/>
    <mergeCell ref="D46:D50"/>
    <mergeCell ref="A51:A54"/>
    <mergeCell ref="B51:B54"/>
    <mergeCell ref="A55:A62"/>
    <mergeCell ref="B55:B62"/>
    <mergeCell ref="B63:C63"/>
    <mergeCell ref="A66:D66"/>
    <mergeCell ref="B64:C64"/>
    <mergeCell ref="B65:C65"/>
    <mergeCell ref="A81:D81"/>
    <mergeCell ref="A82:A87"/>
    <mergeCell ref="B82:B87"/>
    <mergeCell ref="A88:A100"/>
    <mergeCell ref="B88:B100"/>
    <mergeCell ref="A101:A114"/>
    <mergeCell ref="B101:B114"/>
    <mergeCell ref="B115:C115"/>
    <mergeCell ref="A120:D120"/>
    <mergeCell ref="B122:E122"/>
    <mergeCell ref="A126:D126"/>
    <mergeCell ref="B128:C128"/>
    <mergeCell ref="A129:D129"/>
    <mergeCell ref="B116:C116"/>
    <mergeCell ref="B117:C117"/>
    <mergeCell ref="B130:C130"/>
    <mergeCell ref="A131:A137"/>
    <mergeCell ref="B131:B137"/>
    <mergeCell ref="B138:C138"/>
    <mergeCell ref="B139:C139"/>
    <mergeCell ref="A140:A142"/>
    <mergeCell ref="B140:B142"/>
    <mergeCell ref="B143:C143"/>
    <mergeCell ref="A144:A149"/>
    <mergeCell ref="B144:B149"/>
    <mergeCell ref="A150:A161"/>
    <mergeCell ref="B150:B161"/>
    <mergeCell ref="A162:A166"/>
    <mergeCell ref="B162:B166"/>
    <mergeCell ref="B167:C167"/>
    <mergeCell ref="A168:D168"/>
    <mergeCell ref="A169:A173"/>
    <mergeCell ref="B169:C173"/>
    <mergeCell ref="D169:D173"/>
    <mergeCell ref="A174:A177"/>
    <mergeCell ref="B174:B177"/>
    <mergeCell ref="A178:A185"/>
    <mergeCell ref="B178:B185"/>
    <mergeCell ref="B186:C186"/>
    <mergeCell ref="B187:C187"/>
    <mergeCell ref="B188:C188"/>
    <mergeCell ref="A189:D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A204:D204"/>
    <mergeCell ref="A205:A210"/>
    <mergeCell ref="B205:B210"/>
    <mergeCell ref="A211:A223"/>
    <mergeCell ref="B211:B223"/>
    <mergeCell ref="A224:A237"/>
    <mergeCell ref="B224:B237"/>
    <mergeCell ref="B238:C238"/>
    <mergeCell ref="B239:C239"/>
    <mergeCell ref="B240:C240"/>
    <mergeCell ref="A243:D243"/>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3:L444"/>
  <sheetViews>
    <sheetView workbookViewId="0" topLeftCell="A6">
      <selection activeCell="C30" sqref="C30"/>
    </sheetView>
  </sheetViews>
  <sheetFormatPr defaultColWidth="9.140625" defaultRowHeight="12.75" customHeight="1"/>
  <cols>
    <col min="1" max="1" width="23.00390625" style="28" customWidth="1"/>
    <col min="2" max="2" width="44.421875" style="28" customWidth="1"/>
    <col min="3" max="3" width="9.8515625" style="48" customWidth="1"/>
    <col min="4" max="4" width="7.140625" style="48" customWidth="1"/>
    <col min="5" max="5" width="9.421875" style="48" customWidth="1"/>
    <col min="6" max="6" width="7.140625" style="48" customWidth="1"/>
    <col min="7" max="7" width="5.00390625" style="48" customWidth="1"/>
    <col min="8" max="8" width="12.140625" style="48" customWidth="1"/>
    <col min="9" max="9" width="9.421875" style="48" customWidth="1"/>
    <col min="10" max="10" width="12.140625" style="48" customWidth="1"/>
    <col min="11" max="11" width="14.57421875" style="48" customWidth="1"/>
    <col min="12" max="16384" width="9.140625" style="28" customWidth="1"/>
  </cols>
  <sheetData>
    <row r="1" ht="12" customHeight="1"/>
    <row r="3" spans="1:11" ht="15" customHeight="1">
      <c r="A3" s="50"/>
      <c r="B3" s="123"/>
      <c r="C3" s="114"/>
      <c r="D3" s="114"/>
      <c r="E3" s="114"/>
      <c r="F3" s="114"/>
      <c r="G3" s="114"/>
      <c r="H3" s="114"/>
      <c r="I3" s="114"/>
      <c r="J3" s="114"/>
      <c r="K3" s="114"/>
    </row>
    <row r="4" spans="1:11" ht="18" customHeight="1">
      <c r="A4" s="834" t="s">
        <v>83</v>
      </c>
      <c r="B4" s="834"/>
      <c r="C4" s="834"/>
      <c r="D4" s="834"/>
      <c r="E4" s="834"/>
      <c r="F4" s="834"/>
      <c r="G4" s="834"/>
      <c r="H4" s="834"/>
      <c r="I4" s="834"/>
      <c r="J4" s="834"/>
      <c r="K4" s="834"/>
    </row>
    <row r="6" spans="8:11" ht="12.75" customHeight="1" thickBot="1">
      <c r="H6" s="835" t="s">
        <v>382</v>
      </c>
      <c r="I6" s="836"/>
      <c r="J6" s="836"/>
      <c r="K6" s="836"/>
    </row>
    <row r="7" spans="1:11" ht="19.5" customHeight="1" thickBot="1">
      <c r="A7" s="805" t="s">
        <v>90</v>
      </c>
      <c r="B7" s="806"/>
      <c r="C7" s="807" t="s">
        <v>109</v>
      </c>
      <c r="D7" s="808"/>
      <c r="E7" s="808"/>
      <c r="F7" s="808"/>
      <c r="G7" s="808"/>
      <c r="H7" s="808"/>
      <c r="I7" s="808"/>
      <c r="J7" s="808"/>
      <c r="K7" s="809"/>
    </row>
    <row r="8" spans="1:11" ht="19.5" customHeight="1" thickBot="1">
      <c r="A8" s="805" t="s">
        <v>91</v>
      </c>
      <c r="B8" s="806"/>
      <c r="C8" s="807" t="s">
        <v>22</v>
      </c>
      <c r="D8" s="808"/>
      <c r="E8" s="808"/>
      <c r="F8" s="808"/>
      <c r="G8" s="808"/>
      <c r="H8" s="808"/>
      <c r="I8" s="808"/>
      <c r="J8" s="808"/>
      <c r="K8" s="809"/>
    </row>
    <row r="9" spans="1:11" ht="19.5" customHeight="1">
      <c r="A9" s="157" t="s">
        <v>92</v>
      </c>
      <c r="B9" s="428" t="s">
        <v>93</v>
      </c>
      <c r="C9" s="810" t="s">
        <v>133</v>
      </c>
      <c r="D9" s="811"/>
      <c r="E9" s="811"/>
      <c r="F9" s="811"/>
      <c r="G9" s="811"/>
      <c r="H9" s="811"/>
      <c r="I9" s="811"/>
      <c r="J9" s="811"/>
      <c r="K9" s="812"/>
    </row>
    <row r="10" spans="1:11" ht="19.5" customHeight="1">
      <c r="A10" s="158"/>
      <c r="B10" s="16" t="s">
        <v>94</v>
      </c>
      <c r="C10" s="813" t="s">
        <v>134</v>
      </c>
      <c r="D10" s="814"/>
      <c r="E10" s="814"/>
      <c r="F10" s="814"/>
      <c r="G10" s="814"/>
      <c r="H10" s="814"/>
      <c r="I10" s="814"/>
      <c r="J10" s="814"/>
      <c r="K10" s="815"/>
    </row>
    <row r="11" spans="1:11" ht="19.5" customHeight="1">
      <c r="A11" s="158"/>
      <c r="B11" s="16" t="s">
        <v>95</v>
      </c>
      <c r="C11" s="802" t="s">
        <v>21</v>
      </c>
      <c r="D11" s="803"/>
      <c r="E11" s="803"/>
      <c r="F11" s="803"/>
      <c r="G11" s="803"/>
      <c r="H11" s="803"/>
      <c r="I11" s="803"/>
      <c r="J11" s="803"/>
      <c r="K11" s="804"/>
    </row>
    <row r="12" spans="1:11" ht="19.5" customHeight="1">
      <c r="A12" s="158"/>
      <c r="B12" s="16" t="s">
        <v>115</v>
      </c>
      <c r="C12" s="802" t="s">
        <v>383</v>
      </c>
      <c r="D12" s="803"/>
      <c r="E12" s="803"/>
      <c r="F12" s="803"/>
      <c r="G12" s="803"/>
      <c r="H12" s="803"/>
      <c r="I12" s="803"/>
      <c r="J12" s="803"/>
      <c r="K12" s="804"/>
    </row>
    <row r="13" spans="1:11" ht="47.25" customHeight="1">
      <c r="A13" s="158"/>
      <c r="B13" s="16" t="s">
        <v>96</v>
      </c>
      <c r="C13" s="802" t="s">
        <v>415</v>
      </c>
      <c r="D13" s="803"/>
      <c r="E13" s="803"/>
      <c r="F13" s="803"/>
      <c r="G13" s="803"/>
      <c r="H13" s="803"/>
      <c r="I13" s="803"/>
      <c r="J13" s="803"/>
      <c r="K13" s="804"/>
    </row>
    <row r="14" spans="1:12" ht="19.5" customHeight="1">
      <c r="A14" s="158"/>
      <c r="B14" s="16" t="s">
        <v>131</v>
      </c>
      <c r="C14" s="782">
        <f>SUM(C15:K18)</f>
        <v>34100</v>
      </c>
      <c r="D14" s="783"/>
      <c r="E14" s="783"/>
      <c r="F14" s="783"/>
      <c r="G14" s="783"/>
      <c r="H14" s="783"/>
      <c r="I14" s="783"/>
      <c r="J14" s="783"/>
      <c r="K14" s="784"/>
      <c r="L14" s="48"/>
    </row>
    <row r="15" spans="1:11" ht="19.5" customHeight="1">
      <c r="A15" s="158"/>
      <c r="B15" s="16" t="s">
        <v>380</v>
      </c>
      <c r="C15" s="782">
        <v>18000</v>
      </c>
      <c r="D15" s="783"/>
      <c r="E15" s="783"/>
      <c r="F15" s="783"/>
      <c r="G15" s="783"/>
      <c r="H15" s="783"/>
      <c r="I15" s="783"/>
      <c r="J15" s="783"/>
      <c r="K15" s="784"/>
    </row>
    <row r="16" spans="1:11" ht="19.5" customHeight="1">
      <c r="A16" s="158"/>
      <c r="B16" s="16" t="s">
        <v>224</v>
      </c>
      <c r="C16" s="855">
        <v>4600</v>
      </c>
      <c r="D16" s="856"/>
      <c r="E16" s="856"/>
      <c r="F16" s="856"/>
      <c r="G16" s="856"/>
      <c r="H16" s="856"/>
      <c r="I16" s="856"/>
      <c r="J16" s="856"/>
      <c r="K16" s="857"/>
    </row>
    <row r="17" spans="1:11" ht="19.5" customHeight="1">
      <c r="A17" s="158"/>
      <c r="B17" s="16" t="s">
        <v>252</v>
      </c>
      <c r="C17" s="855">
        <v>6400</v>
      </c>
      <c r="D17" s="856"/>
      <c r="E17" s="856"/>
      <c r="F17" s="856"/>
      <c r="G17" s="856"/>
      <c r="H17" s="856"/>
      <c r="I17" s="856"/>
      <c r="J17" s="856"/>
      <c r="K17" s="857"/>
    </row>
    <row r="18" spans="1:11" ht="19.5" customHeight="1" thickBot="1">
      <c r="A18" s="159"/>
      <c r="B18" s="429" t="s">
        <v>384</v>
      </c>
      <c r="C18" s="858">
        <v>5100</v>
      </c>
      <c r="D18" s="859"/>
      <c r="E18" s="859"/>
      <c r="F18" s="859"/>
      <c r="G18" s="859"/>
      <c r="H18" s="859"/>
      <c r="I18" s="859"/>
      <c r="J18" s="859"/>
      <c r="K18" s="860"/>
    </row>
    <row r="19" spans="1:11" ht="19.5" customHeight="1" thickBot="1">
      <c r="A19" s="788" t="s">
        <v>97</v>
      </c>
      <c r="B19" s="789"/>
      <c r="C19" s="861"/>
      <c r="D19" s="861"/>
      <c r="E19" s="861"/>
      <c r="F19" s="861"/>
      <c r="G19" s="861"/>
      <c r="H19" s="861"/>
      <c r="I19" s="861"/>
      <c r="J19" s="861"/>
      <c r="K19" s="862"/>
    </row>
    <row r="20" spans="1:11" ht="19.5" customHeight="1">
      <c r="A20" s="791" t="s">
        <v>116</v>
      </c>
      <c r="B20" s="792"/>
      <c r="C20" s="792"/>
      <c r="D20" s="792"/>
      <c r="E20" s="792"/>
      <c r="F20" s="792"/>
      <c r="G20" s="792"/>
      <c r="H20" s="792"/>
      <c r="I20" s="792"/>
      <c r="J20" s="792"/>
      <c r="K20" s="793"/>
    </row>
    <row r="21" spans="1:11" ht="19.5" customHeight="1" thickBot="1">
      <c r="A21" s="794" t="s">
        <v>62</v>
      </c>
      <c r="B21" s="795"/>
      <c r="C21" s="796"/>
      <c r="D21" s="796"/>
      <c r="E21" s="796"/>
      <c r="F21" s="796"/>
      <c r="G21" s="796"/>
      <c r="H21" s="796"/>
      <c r="I21" s="796"/>
      <c r="J21" s="796"/>
      <c r="K21" s="797"/>
    </row>
    <row r="22" spans="1:11" ht="19.5" customHeight="1" thickBot="1">
      <c r="A22" s="742" t="s">
        <v>63</v>
      </c>
      <c r="B22" s="798"/>
      <c r="C22" s="799" t="s">
        <v>225</v>
      </c>
      <c r="D22" s="800"/>
      <c r="E22" s="801"/>
      <c r="F22" s="799" t="s">
        <v>255</v>
      </c>
      <c r="G22" s="800"/>
      <c r="H22" s="801"/>
      <c r="I22" s="799" t="s">
        <v>385</v>
      </c>
      <c r="J22" s="800"/>
      <c r="K22" s="801"/>
    </row>
    <row r="23" spans="1:11" ht="27" customHeight="1">
      <c r="A23" s="725" t="s">
        <v>117</v>
      </c>
      <c r="B23" s="853" t="s">
        <v>118</v>
      </c>
      <c r="C23" s="847" t="s">
        <v>39</v>
      </c>
      <c r="D23" s="848"/>
      <c r="E23" s="845" t="s">
        <v>40</v>
      </c>
      <c r="F23" s="847" t="s">
        <v>39</v>
      </c>
      <c r="G23" s="848"/>
      <c r="H23" s="845" t="s">
        <v>40</v>
      </c>
      <c r="I23" s="847" t="s">
        <v>39</v>
      </c>
      <c r="J23" s="848"/>
      <c r="K23" s="845" t="s">
        <v>40</v>
      </c>
    </row>
    <row r="24" spans="1:11" ht="19.5" customHeight="1" thickBot="1">
      <c r="A24" s="727"/>
      <c r="B24" s="854"/>
      <c r="C24" s="76" t="s">
        <v>41</v>
      </c>
      <c r="D24" s="77" t="s">
        <v>42</v>
      </c>
      <c r="E24" s="846"/>
      <c r="F24" s="76" t="s">
        <v>41</v>
      </c>
      <c r="G24" s="77" t="s">
        <v>42</v>
      </c>
      <c r="H24" s="846"/>
      <c r="I24" s="76" t="s">
        <v>41</v>
      </c>
      <c r="J24" s="77" t="s">
        <v>42</v>
      </c>
      <c r="K24" s="846"/>
    </row>
    <row r="25" spans="1:11" ht="19.5" customHeight="1">
      <c r="A25" s="816" t="s">
        <v>138</v>
      </c>
      <c r="B25" s="65" t="s">
        <v>228</v>
      </c>
      <c r="C25" s="58">
        <v>1</v>
      </c>
      <c r="D25" s="56" t="s">
        <v>132</v>
      </c>
      <c r="E25" s="160">
        <v>17</v>
      </c>
      <c r="F25" s="58">
        <v>1</v>
      </c>
      <c r="G25" s="56" t="s">
        <v>132</v>
      </c>
      <c r="H25" s="160">
        <v>20</v>
      </c>
      <c r="I25" s="58">
        <v>1</v>
      </c>
      <c r="J25" s="56" t="s">
        <v>132</v>
      </c>
      <c r="K25" s="160">
        <v>20</v>
      </c>
    </row>
    <row r="26" spans="1:11" ht="19.5" customHeight="1" thickBot="1">
      <c r="A26" s="817"/>
      <c r="B26" s="69"/>
      <c r="C26" s="61"/>
      <c r="D26" s="59"/>
      <c r="E26" s="60"/>
      <c r="F26" s="61"/>
      <c r="G26" s="59"/>
      <c r="H26" s="60"/>
      <c r="I26" s="61"/>
      <c r="J26" s="59"/>
      <c r="K26" s="60"/>
    </row>
    <row r="27" spans="1:11" ht="19.5" customHeight="1" hidden="1">
      <c r="A27" s="817"/>
      <c r="B27" s="66"/>
      <c r="C27" s="61"/>
      <c r="D27" s="59"/>
      <c r="E27" s="60"/>
      <c r="F27" s="61"/>
      <c r="G27" s="59"/>
      <c r="H27" s="60"/>
      <c r="I27" s="61"/>
      <c r="J27" s="59"/>
      <c r="K27" s="60"/>
    </row>
    <row r="28" spans="1:11" ht="19.5" customHeight="1" hidden="1">
      <c r="A28" s="817"/>
      <c r="B28" s="66"/>
      <c r="C28" s="61"/>
      <c r="D28" s="59"/>
      <c r="E28" s="60"/>
      <c r="F28" s="61"/>
      <c r="G28" s="59"/>
      <c r="H28" s="60"/>
      <c r="I28" s="61"/>
      <c r="J28" s="59"/>
      <c r="K28" s="60"/>
    </row>
    <row r="29" spans="1:11" ht="19.5" customHeight="1" hidden="1" thickBot="1">
      <c r="A29" s="817"/>
      <c r="B29" s="67"/>
      <c r="C29" s="62"/>
      <c r="D29" s="63"/>
      <c r="E29" s="64"/>
      <c r="F29" s="61"/>
      <c r="G29" s="63"/>
      <c r="H29" s="60"/>
      <c r="I29" s="61"/>
      <c r="J29" s="63"/>
      <c r="K29" s="60"/>
    </row>
    <row r="30" spans="1:11" ht="19.5" customHeight="1" thickBot="1">
      <c r="A30" s="818"/>
      <c r="B30" s="45" t="s">
        <v>125</v>
      </c>
      <c r="C30" s="70">
        <f>SUM(C25:C29)</f>
        <v>1</v>
      </c>
      <c r="D30" s="71"/>
      <c r="E30" s="75">
        <f>SUM(E25:E29)</f>
        <v>17</v>
      </c>
      <c r="F30" s="70">
        <f>SUM(F25:F29)</f>
        <v>1</v>
      </c>
      <c r="G30" s="71"/>
      <c r="H30" s="75">
        <f>SUM(H25:H29)</f>
        <v>20</v>
      </c>
      <c r="I30" s="70">
        <f>SUM(I25:I29)</f>
        <v>1</v>
      </c>
      <c r="J30" s="71"/>
      <c r="K30" s="75">
        <f>SUM(K25:K29)</f>
        <v>20</v>
      </c>
    </row>
    <row r="31" spans="1:11" ht="19.5" customHeight="1" thickBot="1">
      <c r="A31" s="819" t="s">
        <v>62</v>
      </c>
      <c r="B31" s="820"/>
      <c r="C31" s="72">
        <f>C30</f>
        <v>1</v>
      </c>
      <c r="D31" s="73"/>
      <c r="E31" s="74">
        <f>E30</f>
        <v>17</v>
      </c>
      <c r="F31" s="72">
        <f>F30</f>
        <v>1</v>
      </c>
      <c r="G31" s="73"/>
      <c r="H31" s="74">
        <f>H30</f>
        <v>20</v>
      </c>
      <c r="I31" s="72">
        <f>I30</f>
        <v>1</v>
      </c>
      <c r="J31" s="73"/>
      <c r="K31" s="74">
        <f>K30</f>
        <v>20</v>
      </c>
    </row>
    <row r="32" spans="1:11" ht="19.5" customHeight="1" thickBot="1">
      <c r="A32" s="7"/>
      <c r="B32" s="8"/>
      <c r="C32" s="9"/>
      <c r="D32" s="9"/>
      <c r="E32" s="9"/>
      <c r="F32" s="9"/>
      <c r="G32" s="9"/>
      <c r="H32" s="9"/>
      <c r="I32" s="9"/>
      <c r="J32" s="9"/>
      <c r="K32" s="10"/>
    </row>
    <row r="33" spans="1:11" ht="19.5" customHeight="1" thickBot="1">
      <c r="A33" s="849" t="s">
        <v>119</v>
      </c>
      <c r="B33" s="850"/>
      <c r="C33" s="851"/>
      <c r="D33" s="851"/>
      <c r="E33" s="851"/>
      <c r="F33" s="851"/>
      <c r="G33" s="851"/>
      <c r="H33" s="851"/>
      <c r="I33" s="851"/>
      <c r="J33" s="851"/>
      <c r="K33" s="852"/>
    </row>
    <row r="34" spans="1:11" ht="19.5" customHeight="1">
      <c r="A34" s="816" t="s">
        <v>139</v>
      </c>
      <c r="B34" s="65" t="s">
        <v>229</v>
      </c>
      <c r="C34" s="58">
        <v>4</v>
      </c>
      <c r="D34" s="56" t="s">
        <v>132</v>
      </c>
      <c r="E34" s="430">
        <v>1</v>
      </c>
      <c r="F34" s="58">
        <v>6</v>
      </c>
      <c r="G34" s="56" t="s">
        <v>132</v>
      </c>
      <c r="H34" s="431">
        <v>2</v>
      </c>
      <c r="I34" s="58"/>
      <c r="J34" s="56"/>
      <c r="K34" s="57"/>
    </row>
    <row r="35" spans="1:11" ht="19.5" customHeight="1">
      <c r="A35" s="817"/>
      <c r="B35" s="69" t="s">
        <v>230</v>
      </c>
      <c r="C35" s="61">
        <v>4</v>
      </c>
      <c r="D35" s="59" t="s">
        <v>132</v>
      </c>
      <c r="E35" s="432">
        <v>1</v>
      </c>
      <c r="F35" s="61"/>
      <c r="G35" s="59"/>
      <c r="H35" s="432"/>
      <c r="I35" s="61"/>
      <c r="J35" s="59"/>
      <c r="K35" s="60"/>
    </row>
    <row r="36" spans="1:11" ht="19.5" customHeight="1">
      <c r="A36" s="817"/>
      <c r="B36" s="66" t="s">
        <v>231</v>
      </c>
      <c r="C36" s="61">
        <v>5</v>
      </c>
      <c r="D36" s="59" t="s">
        <v>132</v>
      </c>
      <c r="E36" s="432">
        <v>1.5</v>
      </c>
      <c r="F36" s="61">
        <v>12</v>
      </c>
      <c r="G36" s="59" t="s">
        <v>132</v>
      </c>
      <c r="H36" s="432">
        <v>5</v>
      </c>
      <c r="I36" s="61"/>
      <c r="J36" s="59"/>
      <c r="K36" s="60"/>
    </row>
    <row r="37" spans="1:11" ht="19.5" customHeight="1">
      <c r="A37" s="817"/>
      <c r="B37" s="66" t="s">
        <v>232</v>
      </c>
      <c r="C37" s="61">
        <v>2</v>
      </c>
      <c r="D37" s="59" t="s">
        <v>132</v>
      </c>
      <c r="E37" s="432">
        <v>1</v>
      </c>
      <c r="F37" s="61"/>
      <c r="G37" s="59"/>
      <c r="H37" s="432"/>
      <c r="I37" s="61"/>
      <c r="J37" s="59"/>
      <c r="K37" s="60"/>
    </row>
    <row r="38" spans="1:11" ht="19.5" customHeight="1" thickBot="1">
      <c r="A38" s="817"/>
      <c r="B38" s="67" t="s">
        <v>233</v>
      </c>
      <c r="C38" s="62">
        <v>15</v>
      </c>
      <c r="D38" s="63" t="s">
        <v>132</v>
      </c>
      <c r="E38" s="433">
        <v>6</v>
      </c>
      <c r="F38" s="61">
        <v>15</v>
      </c>
      <c r="G38" s="63" t="s">
        <v>132</v>
      </c>
      <c r="H38" s="432">
        <v>7</v>
      </c>
      <c r="I38" s="61"/>
      <c r="J38" s="63"/>
      <c r="K38" s="60"/>
    </row>
    <row r="39" spans="1:11" ht="19.5" customHeight="1" thickBot="1">
      <c r="A39" s="818"/>
      <c r="B39" s="45" t="s">
        <v>125</v>
      </c>
      <c r="C39" s="70">
        <f>SUM(C34:C38)</f>
        <v>30</v>
      </c>
      <c r="D39" s="71"/>
      <c r="E39" s="75">
        <f>SUM(E34:E38)</f>
        <v>10.5</v>
      </c>
      <c r="F39" s="70">
        <f>SUM(F34:F38)</f>
        <v>33</v>
      </c>
      <c r="G39" s="71"/>
      <c r="H39" s="75">
        <f>SUM(H34:H38)</f>
        <v>14</v>
      </c>
      <c r="I39" s="70">
        <f>SUM(I34:I38)</f>
        <v>0</v>
      </c>
      <c r="J39" s="71"/>
      <c r="K39" s="75">
        <f>SUM(K34:K38)</f>
        <v>0</v>
      </c>
    </row>
    <row r="40" spans="1:11" ht="19.5" customHeight="1" thickBot="1">
      <c r="A40" s="7"/>
      <c r="B40" s="8"/>
      <c r="C40" s="9"/>
      <c r="D40" s="9"/>
      <c r="E40" s="9"/>
      <c r="F40" s="9"/>
      <c r="G40" s="9"/>
      <c r="H40" s="9"/>
      <c r="I40" s="9"/>
      <c r="J40" s="9"/>
      <c r="K40" s="10"/>
    </row>
    <row r="41" spans="1:11" ht="19.5" customHeight="1">
      <c r="A41" s="816" t="s">
        <v>161</v>
      </c>
      <c r="B41" s="65" t="s">
        <v>234</v>
      </c>
      <c r="C41" s="58">
        <v>15</v>
      </c>
      <c r="D41" s="56" t="s">
        <v>132</v>
      </c>
      <c r="E41" s="57">
        <v>22.5</v>
      </c>
      <c r="F41" s="58">
        <v>15</v>
      </c>
      <c r="G41" s="56" t="s">
        <v>132</v>
      </c>
      <c r="H41" s="161">
        <v>72</v>
      </c>
      <c r="I41" s="58">
        <v>10</v>
      </c>
      <c r="J41" s="56" t="s">
        <v>132</v>
      </c>
      <c r="K41" s="57">
        <v>36</v>
      </c>
    </row>
    <row r="42" spans="1:11" ht="19.5" customHeight="1">
      <c r="A42" s="817"/>
      <c r="B42" s="69" t="s">
        <v>235</v>
      </c>
      <c r="C42" s="61">
        <v>5</v>
      </c>
      <c r="D42" s="59" t="s">
        <v>132</v>
      </c>
      <c r="E42" s="60">
        <v>10</v>
      </c>
      <c r="F42" s="61">
        <v>5</v>
      </c>
      <c r="G42" s="59" t="s">
        <v>132</v>
      </c>
      <c r="H42" s="60">
        <v>10</v>
      </c>
      <c r="I42" s="61"/>
      <c r="J42" s="59"/>
      <c r="K42" s="60"/>
    </row>
    <row r="43" spans="1:11" ht="19.5" customHeight="1">
      <c r="A43" s="817"/>
      <c r="B43" s="66" t="s">
        <v>236</v>
      </c>
      <c r="C43" s="61"/>
      <c r="D43" s="59"/>
      <c r="E43" s="60"/>
      <c r="F43" s="61">
        <v>1</v>
      </c>
      <c r="G43" s="59" t="s">
        <v>132</v>
      </c>
      <c r="H43" s="60">
        <v>60</v>
      </c>
      <c r="I43" s="61"/>
      <c r="J43" s="59"/>
      <c r="K43" s="60"/>
    </row>
    <row r="44" spans="1:11" ht="19.5" customHeight="1">
      <c r="A44" s="817"/>
      <c r="B44" s="66" t="s">
        <v>237</v>
      </c>
      <c r="C44" s="61">
        <v>1</v>
      </c>
      <c r="D44" s="59" t="s">
        <v>132</v>
      </c>
      <c r="E44" s="60">
        <v>26</v>
      </c>
      <c r="F44" s="61"/>
      <c r="G44" s="59"/>
      <c r="H44" s="60"/>
      <c r="I44" s="61"/>
      <c r="J44" s="59"/>
      <c r="K44" s="60"/>
    </row>
    <row r="45" spans="1:11" ht="19.5" customHeight="1" thickBot="1">
      <c r="A45" s="817"/>
      <c r="B45" s="67"/>
      <c r="C45" s="62"/>
      <c r="D45" s="63"/>
      <c r="E45" s="64"/>
      <c r="F45" s="61"/>
      <c r="G45" s="59"/>
      <c r="H45" s="60"/>
      <c r="I45" s="61"/>
      <c r="J45" s="59"/>
      <c r="K45" s="60"/>
    </row>
    <row r="46" spans="1:11" ht="19.5" customHeight="1" thickBot="1">
      <c r="A46" s="818"/>
      <c r="B46" s="45" t="s">
        <v>125</v>
      </c>
      <c r="C46" s="70">
        <f>SUM(C41:C45)</f>
        <v>21</v>
      </c>
      <c r="D46" s="71"/>
      <c r="E46" s="75">
        <f>SUM(E41:E45)</f>
        <v>58.5</v>
      </c>
      <c r="F46" s="70">
        <f>SUM(F41:F45)</f>
        <v>21</v>
      </c>
      <c r="G46" s="71"/>
      <c r="H46" s="75">
        <f>SUM(H41:H45)</f>
        <v>142</v>
      </c>
      <c r="I46" s="70">
        <f>SUM(I41:I45)</f>
        <v>10</v>
      </c>
      <c r="J46" s="71"/>
      <c r="K46" s="75">
        <f>SUM(K41:K45)</f>
        <v>36</v>
      </c>
    </row>
    <row r="47" spans="1:11" ht="19.5" customHeight="1" thickBot="1">
      <c r="A47" s="7"/>
      <c r="B47" s="125"/>
      <c r="C47" s="9"/>
      <c r="D47" s="9"/>
      <c r="E47" s="9"/>
      <c r="F47" s="9"/>
      <c r="G47" s="9"/>
      <c r="H47" s="9"/>
      <c r="I47" s="9"/>
      <c r="J47" s="9"/>
      <c r="K47" s="10"/>
    </row>
    <row r="48" spans="1:11" ht="19.5" customHeight="1" thickBot="1">
      <c r="A48" s="829" t="s">
        <v>140</v>
      </c>
      <c r="B48" s="434" t="s">
        <v>416</v>
      </c>
      <c r="C48" s="162"/>
      <c r="D48" s="56"/>
      <c r="E48" s="57"/>
      <c r="F48" s="58">
        <v>1</v>
      </c>
      <c r="G48" s="56" t="s">
        <v>132</v>
      </c>
      <c r="H48" s="57">
        <v>1500</v>
      </c>
      <c r="I48" s="58"/>
      <c r="J48" s="56"/>
      <c r="K48" s="57"/>
    </row>
    <row r="49" spans="1:11" ht="19.5" customHeight="1">
      <c r="A49" s="830"/>
      <c r="B49" s="434" t="s">
        <v>417</v>
      </c>
      <c r="C49" s="163"/>
      <c r="D49" s="79"/>
      <c r="E49" s="80"/>
      <c r="F49" s="78">
        <v>1</v>
      </c>
      <c r="G49" s="59" t="s">
        <v>132</v>
      </c>
      <c r="H49" s="80">
        <v>250</v>
      </c>
      <c r="I49" s="163"/>
      <c r="J49" s="59"/>
      <c r="K49" s="80"/>
    </row>
    <row r="50" spans="1:11" ht="19.5" customHeight="1" thickBot="1">
      <c r="A50" s="830"/>
      <c r="B50" s="435" t="s">
        <v>418</v>
      </c>
      <c r="C50" s="436"/>
      <c r="D50" s="437"/>
      <c r="E50" s="438"/>
      <c r="F50" s="439">
        <v>1</v>
      </c>
      <c r="G50" s="59" t="s">
        <v>132</v>
      </c>
      <c r="H50" s="438">
        <v>1500</v>
      </c>
      <c r="I50" s="439"/>
      <c r="J50" s="59"/>
      <c r="K50" s="438"/>
    </row>
    <row r="51" spans="1:11" ht="19.5" customHeight="1">
      <c r="A51" s="830"/>
      <c r="B51" s="435" t="s">
        <v>419</v>
      </c>
      <c r="C51" s="436"/>
      <c r="D51" s="437"/>
      <c r="E51" s="438"/>
      <c r="F51" s="439"/>
      <c r="G51" s="437"/>
      <c r="H51" s="438"/>
      <c r="I51" s="58">
        <v>1</v>
      </c>
      <c r="J51" s="56" t="s">
        <v>132</v>
      </c>
      <c r="K51" s="438">
        <v>1000</v>
      </c>
    </row>
    <row r="52" spans="1:11" ht="19.5" customHeight="1">
      <c r="A52" s="830"/>
      <c r="B52" s="440" t="s">
        <v>420</v>
      </c>
      <c r="C52" s="436"/>
      <c r="D52" s="139"/>
      <c r="E52" s="438"/>
      <c r="F52" s="439"/>
      <c r="G52" s="437"/>
      <c r="H52" s="438"/>
      <c r="I52" s="78">
        <v>1</v>
      </c>
      <c r="J52" s="59" t="s">
        <v>132</v>
      </c>
      <c r="K52" s="438">
        <v>1000</v>
      </c>
    </row>
    <row r="53" spans="1:11" ht="19.5" customHeight="1" thickBot="1">
      <c r="A53" s="830"/>
      <c r="B53" s="435" t="s">
        <v>421</v>
      </c>
      <c r="C53" s="436"/>
      <c r="D53" s="139"/>
      <c r="E53" s="438"/>
      <c r="F53" s="439"/>
      <c r="G53" s="437"/>
      <c r="H53" s="438"/>
      <c r="I53" s="439">
        <v>1</v>
      </c>
      <c r="J53" s="59" t="s">
        <v>132</v>
      </c>
      <c r="K53" s="438">
        <v>250</v>
      </c>
    </row>
    <row r="54" spans="1:11" ht="19.5" customHeight="1" thickBot="1">
      <c r="A54" s="844"/>
      <c r="B54" s="45" t="s">
        <v>125</v>
      </c>
      <c r="C54" s="165">
        <f>SUM(C48:C53)</f>
        <v>0</v>
      </c>
      <c r="D54" s="71"/>
      <c r="E54" s="75">
        <f>SUM(E48:E53)</f>
        <v>0</v>
      </c>
      <c r="F54" s="70">
        <f>SUM(F48:F53)</f>
        <v>3</v>
      </c>
      <c r="G54" s="71"/>
      <c r="H54" s="75">
        <f>SUM(H48:H53)</f>
        <v>3250</v>
      </c>
      <c r="I54" s="70">
        <f>SUM(I48:I53)</f>
        <v>3</v>
      </c>
      <c r="J54" s="71"/>
      <c r="K54" s="75">
        <f>SUM(K48:K53)</f>
        <v>2250</v>
      </c>
    </row>
    <row r="55" spans="1:11" ht="19.5" customHeight="1" thickBot="1">
      <c r="A55" s="7"/>
      <c r="B55" s="8"/>
      <c r="C55" s="9"/>
      <c r="D55" s="9"/>
      <c r="E55" s="9"/>
      <c r="F55" s="9"/>
      <c r="G55" s="9"/>
      <c r="H55" s="9"/>
      <c r="I55" s="9"/>
      <c r="J55" s="9"/>
      <c r="K55" s="10"/>
    </row>
    <row r="56" spans="1:11" ht="19.5" customHeight="1" hidden="1">
      <c r="A56" s="816" t="s">
        <v>141</v>
      </c>
      <c r="B56" s="65"/>
      <c r="C56" s="58"/>
      <c r="D56" s="56"/>
      <c r="E56" s="57"/>
      <c r="F56" s="58"/>
      <c r="G56" s="56"/>
      <c r="H56" s="57"/>
      <c r="I56" s="58"/>
      <c r="J56" s="56"/>
      <c r="K56" s="57"/>
    </row>
    <row r="57" spans="1:11" ht="19.5" customHeight="1" hidden="1">
      <c r="A57" s="817"/>
      <c r="B57" s="69"/>
      <c r="C57" s="61"/>
      <c r="D57" s="59"/>
      <c r="E57" s="60"/>
      <c r="F57" s="61"/>
      <c r="G57" s="59"/>
      <c r="H57" s="60"/>
      <c r="I57" s="61"/>
      <c r="J57" s="59"/>
      <c r="K57" s="60"/>
    </row>
    <row r="58" spans="1:11" ht="19.5" customHeight="1" hidden="1">
      <c r="A58" s="817"/>
      <c r="B58" s="66"/>
      <c r="C58" s="61"/>
      <c r="D58" s="59"/>
      <c r="E58" s="60"/>
      <c r="F58" s="61"/>
      <c r="G58" s="59"/>
      <c r="H58" s="60"/>
      <c r="I58" s="61"/>
      <c r="J58" s="59"/>
      <c r="K58" s="60"/>
    </row>
    <row r="59" spans="1:11" ht="19.5" customHeight="1" hidden="1">
      <c r="A59" s="817"/>
      <c r="B59" s="67"/>
      <c r="C59" s="62"/>
      <c r="D59" s="63"/>
      <c r="E59" s="64"/>
      <c r="F59" s="61"/>
      <c r="G59" s="59"/>
      <c r="H59" s="60"/>
      <c r="I59" s="61"/>
      <c r="J59" s="59"/>
      <c r="K59" s="60"/>
    </row>
    <row r="60" spans="1:11" ht="19.5" customHeight="1" hidden="1">
      <c r="A60" s="818"/>
      <c r="B60" s="45" t="s">
        <v>125</v>
      </c>
      <c r="C60" s="70">
        <f>SUM(C56:C59)</f>
        <v>0</v>
      </c>
      <c r="D60" s="71"/>
      <c r="E60" s="75">
        <f>SUM(E56:E59)</f>
        <v>0</v>
      </c>
      <c r="F60" s="70">
        <f>SUM(F56:F59)</f>
        <v>0</v>
      </c>
      <c r="G60" s="71"/>
      <c r="H60" s="75">
        <f>SUM(H56:H59)</f>
        <v>0</v>
      </c>
      <c r="I60" s="70">
        <f>SUM(I56:I59)</f>
        <v>0</v>
      </c>
      <c r="J60" s="71"/>
      <c r="K60" s="75">
        <f>SUM(K56:K59)</f>
        <v>0</v>
      </c>
    </row>
    <row r="61" spans="1:11" ht="33.75" customHeight="1" thickBot="1">
      <c r="A61" s="819" t="s">
        <v>64</v>
      </c>
      <c r="B61" s="820"/>
      <c r="C61" s="72">
        <f>C39+C46+C54+C60</f>
        <v>51</v>
      </c>
      <c r="D61" s="73"/>
      <c r="E61" s="74">
        <f>E39+E46+E54+E60</f>
        <v>69</v>
      </c>
      <c r="F61" s="72">
        <f>F39+F46+F54+F60</f>
        <v>57</v>
      </c>
      <c r="G61" s="73"/>
      <c r="H61" s="74">
        <f>H39+H46+H54+H60</f>
        <v>3406</v>
      </c>
      <c r="I61" s="72">
        <f>I39+I46+I54+I60</f>
        <v>13</v>
      </c>
      <c r="J61" s="73"/>
      <c r="K61" s="74">
        <f>K39+K46+K54+K60</f>
        <v>2286</v>
      </c>
    </row>
    <row r="62" spans="1:11" ht="19.5" customHeight="1">
      <c r="A62" s="7"/>
      <c r="B62" s="8"/>
      <c r="C62" s="9"/>
      <c r="D62" s="9"/>
      <c r="E62" s="9"/>
      <c r="F62" s="9"/>
      <c r="G62" s="9"/>
      <c r="H62" s="9"/>
      <c r="I62" s="9"/>
      <c r="J62" s="9"/>
      <c r="K62" s="10"/>
    </row>
    <row r="63" spans="1:11" ht="19.5" customHeight="1" hidden="1">
      <c r="A63" s="821" t="s">
        <v>120</v>
      </c>
      <c r="B63" s="822"/>
      <c r="C63" s="822"/>
      <c r="D63" s="822"/>
      <c r="E63" s="822"/>
      <c r="F63" s="822"/>
      <c r="G63" s="822"/>
      <c r="H63" s="822"/>
      <c r="I63" s="822"/>
      <c r="J63" s="822"/>
      <c r="K63" s="823"/>
    </row>
    <row r="64" spans="1:11" ht="19.5" customHeight="1" hidden="1">
      <c r="A64" s="816" t="s">
        <v>142</v>
      </c>
      <c r="B64" s="65"/>
      <c r="C64" s="58"/>
      <c r="D64" s="56"/>
      <c r="E64" s="57"/>
      <c r="F64" s="58"/>
      <c r="G64" s="56"/>
      <c r="H64" s="57"/>
      <c r="I64" s="58"/>
      <c r="J64" s="56"/>
      <c r="K64" s="57"/>
    </row>
    <row r="65" spans="1:11" ht="19.5" customHeight="1" hidden="1">
      <c r="A65" s="817"/>
      <c r="B65" s="69"/>
      <c r="C65" s="61"/>
      <c r="D65" s="59"/>
      <c r="E65" s="60"/>
      <c r="F65" s="61"/>
      <c r="G65" s="59"/>
      <c r="H65" s="60"/>
      <c r="I65" s="61"/>
      <c r="J65" s="59"/>
      <c r="K65" s="60"/>
    </row>
    <row r="66" spans="1:11" ht="19.5" customHeight="1" hidden="1">
      <c r="A66" s="817"/>
      <c r="B66" s="66"/>
      <c r="C66" s="61"/>
      <c r="D66" s="59"/>
      <c r="E66" s="60"/>
      <c r="F66" s="61"/>
      <c r="G66" s="59"/>
      <c r="H66" s="60"/>
      <c r="I66" s="61"/>
      <c r="J66" s="59"/>
      <c r="K66" s="60"/>
    </row>
    <row r="67" spans="1:11" ht="19.5" customHeight="1" hidden="1">
      <c r="A67" s="817"/>
      <c r="B67" s="66"/>
      <c r="C67" s="61"/>
      <c r="D67" s="59"/>
      <c r="E67" s="60"/>
      <c r="F67" s="61"/>
      <c r="G67" s="59"/>
      <c r="H67" s="60"/>
      <c r="I67" s="61"/>
      <c r="J67" s="59"/>
      <c r="K67" s="60"/>
    </row>
    <row r="68" spans="1:11" ht="19.5" customHeight="1" hidden="1">
      <c r="A68" s="817"/>
      <c r="B68" s="67"/>
      <c r="C68" s="62"/>
      <c r="D68" s="63"/>
      <c r="E68" s="64"/>
      <c r="F68" s="61"/>
      <c r="G68" s="59"/>
      <c r="H68" s="60"/>
      <c r="I68" s="61"/>
      <c r="J68" s="59"/>
      <c r="K68" s="60"/>
    </row>
    <row r="69" spans="1:11" ht="19.5" customHeight="1" hidden="1">
      <c r="A69" s="818"/>
      <c r="B69" s="45" t="s">
        <v>125</v>
      </c>
      <c r="C69" s="70">
        <f>SUM(C64:C68)</f>
        <v>0</v>
      </c>
      <c r="D69" s="71"/>
      <c r="E69" s="75">
        <f>SUM(E64:E68)</f>
        <v>0</v>
      </c>
      <c r="F69" s="70">
        <f>SUM(F64:F68)</f>
        <v>0</v>
      </c>
      <c r="G69" s="71"/>
      <c r="H69" s="75">
        <f>SUM(H64:H68)</f>
        <v>0</v>
      </c>
      <c r="I69" s="70">
        <f>SUM(I64:I68)</f>
        <v>0</v>
      </c>
      <c r="J69" s="71"/>
      <c r="K69" s="75">
        <f>SUM(K64:K68)</f>
        <v>0</v>
      </c>
    </row>
    <row r="70" spans="1:11" ht="19.5" customHeight="1" thickBot="1">
      <c r="A70" s="7"/>
      <c r="B70" s="8"/>
      <c r="C70" s="9"/>
      <c r="D70" s="9"/>
      <c r="E70" s="9"/>
      <c r="F70" s="9"/>
      <c r="G70" s="9"/>
      <c r="H70" s="9"/>
      <c r="I70" s="9"/>
      <c r="J70" s="9"/>
      <c r="K70" s="10"/>
    </row>
    <row r="71" spans="1:11" ht="19.5" customHeight="1">
      <c r="A71" s="816" t="s">
        <v>143</v>
      </c>
      <c r="B71" s="65" t="s">
        <v>239</v>
      </c>
      <c r="C71" s="58">
        <v>10</v>
      </c>
      <c r="D71" s="56" t="s">
        <v>132</v>
      </c>
      <c r="E71" s="57">
        <v>5</v>
      </c>
      <c r="F71" s="58">
        <v>25</v>
      </c>
      <c r="G71" s="56" t="s">
        <v>132</v>
      </c>
      <c r="H71" s="57">
        <v>13</v>
      </c>
      <c r="I71" s="58">
        <v>35</v>
      </c>
      <c r="J71" s="56" t="s">
        <v>132</v>
      </c>
      <c r="K71" s="57">
        <v>18</v>
      </c>
    </row>
    <row r="72" spans="1:11" ht="19.5" customHeight="1">
      <c r="A72" s="817"/>
      <c r="B72" s="69" t="s">
        <v>240</v>
      </c>
      <c r="C72" s="61">
        <v>20</v>
      </c>
      <c r="D72" s="59" t="s">
        <v>132</v>
      </c>
      <c r="E72" s="60">
        <v>70</v>
      </c>
      <c r="F72" s="61">
        <v>20</v>
      </c>
      <c r="G72" s="59" t="s">
        <v>132</v>
      </c>
      <c r="H72" s="60">
        <v>70</v>
      </c>
      <c r="I72" s="61">
        <v>10</v>
      </c>
      <c r="J72" s="59" t="s">
        <v>132</v>
      </c>
      <c r="K72" s="60">
        <v>35</v>
      </c>
    </row>
    <row r="73" spans="1:11" ht="19.5" customHeight="1">
      <c r="A73" s="817"/>
      <c r="B73" s="66" t="s">
        <v>241</v>
      </c>
      <c r="C73" s="61">
        <v>10</v>
      </c>
      <c r="D73" s="59" t="s">
        <v>106</v>
      </c>
      <c r="E73" s="60">
        <v>15</v>
      </c>
      <c r="F73" s="61">
        <v>20</v>
      </c>
      <c r="G73" s="59" t="s">
        <v>106</v>
      </c>
      <c r="H73" s="60">
        <v>30</v>
      </c>
      <c r="I73" s="61">
        <v>20</v>
      </c>
      <c r="J73" s="59" t="s">
        <v>106</v>
      </c>
      <c r="K73" s="60">
        <v>30</v>
      </c>
    </row>
    <row r="74" spans="1:11" ht="32.25" customHeight="1">
      <c r="A74" s="817"/>
      <c r="B74" s="66" t="s">
        <v>422</v>
      </c>
      <c r="C74" s="61">
        <v>20</v>
      </c>
      <c r="D74" s="59" t="s">
        <v>132</v>
      </c>
      <c r="E74" s="60">
        <v>64</v>
      </c>
      <c r="F74" s="61">
        <v>20</v>
      </c>
      <c r="G74" s="59" t="s">
        <v>132</v>
      </c>
      <c r="H74" s="60">
        <v>44</v>
      </c>
      <c r="I74" s="61">
        <v>20</v>
      </c>
      <c r="J74" s="59" t="s">
        <v>132</v>
      </c>
      <c r="K74" s="60">
        <v>25</v>
      </c>
    </row>
    <row r="75" spans="1:11" ht="19.5" customHeight="1" thickBot="1">
      <c r="A75" s="817"/>
      <c r="B75" s="67"/>
      <c r="C75" s="62"/>
      <c r="D75" s="63"/>
      <c r="E75" s="64"/>
      <c r="F75" s="61"/>
      <c r="G75" s="59"/>
      <c r="H75" s="60"/>
      <c r="I75" s="61"/>
      <c r="J75" s="59"/>
      <c r="K75" s="60"/>
    </row>
    <row r="76" spans="1:11" ht="19.5" customHeight="1" thickBot="1">
      <c r="A76" s="818"/>
      <c r="B76" s="45" t="s">
        <v>125</v>
      </c>
      <c r="C76" s="70">
        <f>SUM(C71:C75)</f>
        <v>60</v>
      </c>
      <c r="D76" s="71"/>
      <c r="E76" s="75">
        <f>SUM(E71:E75)</f>
        <v>154</v>
      </c>
      <c r="F76" s="70">
        <f>SUM(F71:F75)</f>
        <v>85</v>
      </c>
      <c r="G76" s="71"/>
      <c r="H76" s="75">
        <f>SUM(H71:H75)</f>
        <v>157</v>
      </c>
      <c r="I76" s="70">
        <f>SUM(I71:I75)</f>
        <v>85</v>
      </c>
      <c r="J76" s="71"/>
      <c r="K76" s="75">
        <f>SUM(K71:K75)</f>
        <v>108</v>
      </c>
    </row>
    <row r="77" spans="1:11" ht="19.5" customHeight="1" thickBot="1">
      <c r="A77" s="819" t="s">
        <v>74</v>
      </c>
      <c r="B77" s="820" t="s">
        <v>23</v>
      </c>
      <c r="C77" s="72">
        <f>C69+C76</f>
        <v>60</v>
      </c>
      <c r="D77" s="73"/>
      <c r="E77" s="74">
        <f>E69+E76</f>
        <v>154</v>
      </c>
      <c r="F77" s="72">
        <f>F69+F76</f>
        <v>85</v>
      </c>
      <c r="G77" s="73"/>
      <c r="H77" s="74">
        <f>H69+H76</f>
        <v>157</v>
      </c>
      <c r="I77" s="72">
        <f>I69+I76</f>
        <v>85</v>
      </c>
      <c r="J77" s="73"/>
      <c r="K77" s="74">
        <f>K69+K76</f>
        <v>108</v>
      </c>
    </row>
    <row r="78" spans="1:11" ht="19.5" customHeight="1">
      <c r="A78" s="7"/>
      <c r="B78" s="8"/>
      <c r="C78" s="9"/>
      <c r="D78" s="9"/>
      <c r="E78" s="9"/>
      <c r="F78" s="9"/>
      <c r="G78" s="9"/>
      <c r="H78" s="9"/>
      <c r="I78" s="9"/>
      <c r="J78" s="9"/>
      <c r="K78" s="10"/>
    </row>
    <row r="79" spans="1:11" ht="19.5" customHeight="1" hidden="1">
      <c r="A79" s="821" t="s">
        <v>81</v>
      </c>
      <c r="B79" s="822"/>
      <c r="C79" s="822"/>
      <c r="D79" s="822"/>
      <c r="E79" s="822"/>
      <c r="F79" s="822"/>
      <c r="G79" s="822"/>
      <c r="H79" s="822"/>
      <c r="I79" s="822"/>
      <c r="J79" s="822"/>
      <c r="K79" s="823"/>
    </row>
    <row r="80" spans="1:11" ht="19.5" customHeight="1" hidden="1">
      <c r="A80" s="816" t="s">
        <v>144</v>
      </c>
      <c r="B80" s="65"/>
      <c r="C80" s="58"/>
      <c r="D80" s="56"/>
      <c r="E80" s="57"/>
      <c r="F80" s="58"/>
      <c r="G80" s="56"/>
      <c r="H80" s="57"/>
      <c r="I80" s="58"/>
      <c r="J80" s="56"/>
      <c r="K80" s="57"/>
    </row>
    <row r="81" spans="1:11" ht="19.5" customHeight="1" hidden="1">
      <c r="A81" s="817"/>
      <c r="B81" s="69"/>
      <c r="C81" s="61"/>
      <c r="D81" s="59"/>
      <c r="E81" s="60"/>
      <c r="F81" s="61"/>
      <c r="G81" s="59"/>
      <c r="H81" s="60"/>
      <c r="I81" s="61"/>
      <c r="J81" s="59"/>
      <c r="K81" s="60"/>
    </row>
    <row r="82" spans="1:11" ht="19.5" customHeight="1" hidden="1">
      <c r="A82" s="817"/>
      <c r="B82" s="66"/>
      <c r="C82" s="61"/>
      <c r="D82" s="59"/>
      <c r="E82" s="60"/>
      <c r="F82" s="61"/>
      <c r="G82" s="59"/>
      <c r="H82" s="60"/>
      <c r="I82" s="61"/>
      <c r="J82" s="59"/>
      <c r="K82" s="60"/>
    </row>
    <row r="83" spans="1:11" ht="19.5" customHeight="1" hidden="1">
      <c r="A83" s="817"/>
      <c r="B83" s="66"/>
      <c r="C83" s="61"/>
      <c r="D83" s="59"/>
      <c r="E83" s="60"/>
      <c r="F83" s="61"/>
      <c r="G83" s="59"/>
      <c r="H83" s="60"/>
      <c r="I83" s="61"/>
      <c r="J83" s="59"/>
      <c r="K83" s="60"/>
    </row>
    <row r="84" spans="1:11" ht="19.5" customHeight="1" hidden="1">
      <c r="A84" s="817"/>
      <c r="B84" s="67"/>
      <c r="C84" s="62"/>
      <c r="D84" s="63"/>
      <c r="E84" s="64"/>
      <c r="F84" s="61"/>
      <c r="G84" s="59"/>
      <c r="H84" s="60"/>
      <c r="I84" s="61"/>
      <c r="J84" s="59"/>
      <c r="K84" s="60"/>
    </row>
    <row r="85" spans="1:11" ht="19.5" customHeight="1" hidden="1">
      <c r="A85" s="818"/>
      <c r="B85" s="45" t="s">
        <v>125</v>
      </c>
      <c r="C85" s="70">
        <f>SUM(C80:C84)</f>
        <v>0</v>
      </c>
      <c r="D85" s="71"/>
      <c r="E85" s="75">
        <f>SUM(E80:E84)</f>
        <v>0</v>
      </c>
      <c r="F85" s="70">
        <f>SUM(F80:F84)</f>
        <v>0</v>
      </c>
      <c r="G85" s="71"/>
      <c r="H85" s="75">
        <f>SUM(H80:H84)</f>
        <v>0</v>
      </c>
      <c r="I85" s="70">
        <f>SUM(I80:I84)</f>
        <v>0</v>
      </c>
      <c r="J85" s="71"/>
      <c r="K85" s="75">
        <f>SUM(K80:K84)</f>
        <v>0</v>
      </c>
    </row>
    <row r="86" spans="1:11" ht="19.5" customHeight="1" hidden="1">
      <c r="A86" s="7"/>
      <c r="B86" s="8"/>
      <c r="C86" s="9"/>
      <c r="D86" s="9"/>
      <c r="E86" s="9"/>
      <c r="F86" s="9"/>
      <c r="G86" s="9"/>
      <c r="H86" s="9"/>
      <c r="I86" s="9"/>
      <c r="J86" s="9"/>
      <c r="K86" s="10"/>
    </row>
    <row r="87" spans="1:11" ht="19.5" customHeight="1" hidden="1">
      <c r="A87" s="816" t="s">
        <v>145</v>
      </c>
      <c r="B87" s="65"/>
      <c r="C87" s="58"/>
      <c r="D87" s="56"/>
      <c r="E87" s="57"/>
      <c r="F87" s="58"/>
      <c r="G87" s="56"/>
      <c r="H87" s="57"/>
      <c r="I87" s="58"/>
      <c r="J87" s="56"/>
      <c r="K87" s="57"/>
    </row>
    <row r="88" spans="1:11" ht="19.5" customHeight="1" hidden="1">
      <c r="A88" s="817"/>
      <c r="B88" s="69"/>
      <c r="C88" s="61"/>
      <c r="D88" s="59"/>
      <c r="E88" s="60"/>
      <c r="F88" s="61"/>
      <c r="G88" s="59"/>
      <c r="H88" s="60"/>
      <c r="I88" s="61"/>
      <c r="J88" s="59"/>
      <c r="K88" s="60"/>
    </row>
    <row r="89" spans="1:11" ht="19.5" customHeight="1" hidden="1">
      <c r="A89" s="817"/>
      <c r="B89" s="66"/>
      <c r="C89" s="61"/>
      <c r="D89" s="59"/>
      <c r="E89" s="60"/>
      <c r="F89" s="61"/>
      <c r="G89" s="59"/>
      <c r="H89" s="60"/>
      <c r="I89" s="61"/>
      <c r="J89" s="59"/>
      <c r="K89" s="60"/>
    </row>
    <row r="90" spans="1:11" ht="19.5" customHeight="1" hidden="1">
      <c r="A90" s="817"/>
      <c r="B90" s="66"/>
      <c r="C90" s="61"/>
      <c r="D90" s="59"/>
      <c r="E90" s="60"/>
      <c r="F90" s="61"/>
      <c r="G90" s="59"/>
      <c r="H90" s="60"/>
      <c r="I90" s="61"/>
      <c r="J90" s="59"/>
      <c r="K90" s="60"/>
    </row>
    <row r="91" spans="1:11" ht="19.5" customHeight="1" hidden="1">
      <c r="A91" s="817"/>
      <c r="B91" s="67"/>
      <c r="C91" s="62"/>
      <c r="D91" s="63"/>
      <c r="E91" s="64"/>
      <c r="F91" s="61"/>
      <c r="G91" s="59"/>
      <c r="H91" s="60"/>
      <c r="I91" s="61"/>
      <c r="J91" s="59"/>
      <c r="K91" s="60"/>
    </row>
    <row r="92" spans="1:11" ht="19.5" customHeight="1" hidden="1">
      <c r="A92" s="818"/>
      <c r="B92" s="45" t="s">
        <v>125</v>
      </c>
      <c r="C92" s="70">
        <f>SUM(C87:C91)</f>
        <v>0</v>
      </c>
      <c r="D92" s="71"/>
      <c r="E92" s="75">
        <f>SUM(E87:E91)</f>
        <v>0</v>
      </c>
      <c r="F92" s="70">
        <f>SUM(F87:F91)</f>
        <v>0</v>
      </c>
      <c r="G92" s="71"/>
      <c r="H92" s="75">
        <f>SUM(H87:H91)</f>
        <v>0</v>
      </c>
      <c r="I92" s="70">
        <f>SUM(I87:I91)</f>
        <v>0</v>
      </c>
      <c r="J92" s="71"/>
      <c r="K92" s="75">
        <f>SUM(K87:K91)</f>
        <v>0</v>
      </c>
    </row>
    <row r="93" spans="1:11" ht="19.5" customHeight="1" hidden="1">
      <c r="A93" s="7"/>
      <c r="B93" s="8"/>
      <c r="C93" s="9"/>
      <c r="D93" s="9"/>
      <c r="E93" s="9"/>
      <c r="F93" s="9"/>
      <c r="G93" s="9"/>
      <c r="H93" s="9"/>
      <c r="I93" s="9"/>
      <c r="J93" s="9"/>
      <c r="K93" s="10"/>
    </row>
    <row r="94" spans="1:11" ht="19.5" customHeight="1" hidden="1">
      <c r="A94" s="816" t="s">
        <v>146</v>
      </c>
      <c r="B94" s="65"/>
      <c r="C94" s="58"/>
      <c r="D94" s="56"/>
      <c r="E94" s="57"/>
      <c r="F94" s="58"/>
      <c r="G94" s="56"/>
      <c r="H94" s="57"/>
      <c r="I94" s="58"/>
      <c r="J94" s="56"/>
      <c r="K94" s="57"/>
    </row>
    <row r="95" spans="1:11" ht="19.5" customHeight="1" hidden="1">
      <c r="A95" s="817"/>
      <c r="B95" s="69"/>
      <c r="C95" s="61"/>
      <c r="D95" s="59"/>
      <c r="E95" s="60"/>
      <c r="F95" s="61"/>
      <c r="G95" s="59"/>
      <c r="H95" s="60"/>
      <c r="I95" s="61"/>
      <c r="J95" s="59"/>
      <c r="K95" s="60"/>
    </row>
    <row r="96" spans="1:11" ht="19.5" customHeight="1" hidden="1">
      <c r="A96" s="817"/>
      <c r="B96" s="66"/>
      <c r="C96" s="61"/>
      <c r="D96" s="59"/>
      <c r="E96" s="60"/>
      <c r="F96" s="61"/>
      <c r="G96" s="59"/>
      <c r="H96" s="60"/>
      <c r="I96" s="61"/>
      <c r="J96" s="59"/>
      <c r="K96" s="60"/>
    </row>
    <row r="97" spans="1:11" ht="19.5" customHeight="1" hidden="1">
      <c r="A97" s="817"/>
      <c r="B97" s="66"/>
      <c r="C97" s="61"/>
      <c r="D97" s="59"/>
      <c r="E97" s="60"/>
      <c r="F97" s="61"/>
      <c r="G97" s="59"/>
      <c r="H97" s="60"/>
      <c r="I97" s="61"/>
      <c r="J97" s="59"/>
      <c r="K97" s="60"/>
    </row>
    <row r="98" spans="1:11" ht="19.5" customHeight="1" hidden="1">
      <c r="A98" s="817"/>
      <c r="B98" s="67"/>
      <c r="C98" s="62"/>
      <c r="D98" s="63"/>
      <c r="E98" s="64"/>
      <c r="F98" s="61"/>
      <c r="G98" s="59"/>
      <c r="H98" s="60"/>
      <c r="I98" s="61"/>
      <c r="J98" s="59"/>
      <c r="K98" s="60"/>
    </row>
    <row r="99" spans="1:11" ht="19.5" customHeight="1" hidden="1">
      <c r="A99" s="818"/>
      <c r="B99" s="45" t="s">
        <v>125</v>
      </c>
      <c r="C99" s="70">
        <f>SUM(C94:C98)</f>
        <v>0</v>
      </c>
      <c r="D99" s="71"/>
      <c r="E99" s="75">
        <f>SUM(E94:E98)</f>
        <v>0</v>
      </c>
      <c r="F99" s="70">
        <f>SUM(F94:F98)</f>
        <v>0</v>
      </c>
      <c r="G99" s="71"/>
      <c r="H99" s="75">
        <f>SUM(H94:H98)</f>
        <v>0</v>
      </c>
      <c r="I99" s="70">
        <f>SUM(I94:I98)</f>
        <v>0</v>
      </c>
      <c r="J99" s="71"/>
      <c r="K99" s="75">
        <f>SUM(K94:K98)</f>
        <v>0</v>
      </c>
    </row>
    <row r="100" spans="1:11" ht="19.5" customHeight="1" hidden="1">
      <c r="A100" s="7"/>
      <c r="B100" s="8"/>
      <c r="C100" s="9"/>
      <c r="D100" s="9"/>
      <c r="E100" s="9"/>
      <c r="F100" s="9"/>
      <c r="G100" s="9"/>
      <c r="H100" s="9"/>
      <c r="I100" s="9"/>
      <c r="J100" s="9"/>
      <c r="K100" s="10"/>
    </row>
    <row r="101" spans="1:11" ht="19.5" customHeight="1" hidden="1">
      <c r="A101" s="816" t="s">
        <v>147</v>
      </c>
      <c r="B101" s="65"/>
      <c r="C101" s="58"/>
      <c r="D101" s="56"/>
      <c r="E101" s="57"/>
      <c r="F101" s="58"/>
      <c r="G101" s="56"/>
      <c r="H101" s="57"/>
      <c r="I101" s="58"/>
      <c r="J101" s="56"/>
      <c r="K101" s="57"/>
    </row>
    <row r="102" spans="1:11" ht="19.5" customHeight="1" hidden="1">
      <c r="A102" s="817"/>
      <c r="B102" s="69"/>
      <c r="C102" s="61"/>
      <c r="D102" s="59"/>
      <c r="E102" s="60"/>
      <c r="F102" s="61"/>
      <c r="G102" s="59"/>
      <c r="H102" s="60"/>
      <c r="I102" s="61"/>
      <c r="J102" s="59"/>
      <c r="K102" s="60"/>
    </row>
    <row r="103" spans="1:11" ht="19.5" customHeight="1" hidden="1">
      <c r="A103" s="817"/>
      <c r="B103" s="69"/>
      <c r="C103" s="61"/>
      <c r="D103" s="59"/>
      <c r="E103" s="60"/>
      <c r="F103" s="61"/>
      <c r="G103" s="59"/>
      <c r="H103" s="60"/>
      <c r="I103" s="61"/>
      <c r="J103" s="59"/>
      <c r="K103" s="60"/>
    </row>
    <row r="104" spans="1:11" ht="19.5" customHeight="1" hidden="1">
      <c r="A104" s="817"/>
      <c r="B104" s="66"/>
      <c r="C104" s="61"/>
      <c r="D104" s="59"/>
      <c r="E104" s="60"/>
      <c r="F104" s="61"/>
      <c r="G104" s="59"/>
      <c r="H104" s="60"/>
      <c r="I104" s="61"/>
      <c r="J104" s="59"/>
      <c r="K104" s="60"/>
    </row>
    <row r="105" spans="1:11" ht="19.5" customHeight="1" hidden="1">
      <c r="A105" s="817"/>
      <c r="B105" s="67"/>
      <c r="C105" s="62"/>
      <c r="D105" s="63"/>
      <c r="E105" s="64"/>
      <c r="F105" s="61"/>
      <c r="G105" s="59"/>
      <c r="H105" s="60"/>
      <c r="I105" s="61"/>
      <c r="J105" s="59"/>
      <c r="K105" s="60"/>
    </row>
    <row r="106" spans="1:11" ht="19.5" customHeight="1" hidden="1">
      <c r="A106" s="818"/>
      <c r="B106" s="45" t="s">
        <v>125</v>
      </c>
      <c r="C106" s="70">
        <f>SUM(C101:C105)</f>
        <v>0</v>
      </c>
      <c r="D106" s="71"/>
      <c r="E106" s="75">
        <f>SUM(E101:E105)</f>
        <v>0</v>
      </c>
      <c r="F106" s="70">
        <f>SUM(F101:F105)</f>
        <v>0</v>
      </c>
      <c r="G106" s="71"/>
      <c r="H106" s="75">
        <f>SUM(H101:H105)</f>
        <v>0</v>
      </c>
      <c r="I106" s="70">
        <f>SUM(I101:I105)</f>
        <v>0</v>
      </c>
      <c r="J106" s="71"/>
      <c r="K106" s="75">
        <f>SUM(K101:K105)</f>
        <v>0</v>
      </c>
    </row>
    <row r="107" spans="1:11" ht="19.5" customHeight="1" hidden="1">
      <c r="A107" s="7"/>
      <c r="B107" s="8"/>
      <c r="C107" s="9"/>
      <c r="D107" s="9"/>
      <c r="E107" s="9"/>
      <c r="F107" s="9"/>
      <c r="G107" s="9"/>
      <c r="H107" s="9"/>
      <c r="I107" s="9"/>
      <c r="J107" s="9"/>
      <c r="K107" s="10"/>
    </row>
    <row r="108" spans="1:11" ht="19.5" customHeight="1" hidden="1">
      <c r="A108" s="816" t="s">
        <v>148</v>
      </c>
      <c r="B108" s="65"/>
      <c r="C108" s="58"/>
      <c r="D108" s="56"/>
      <c r="E108" s="57"/>
      <c r="F108" s="58"/>
      <c r="G108" s="56"/>
      <c r="H108" s="57"/>
      <c r="I108" s="58"/>
      <c r="J108" s="56"/>
      <c r="K108" s="57"/>
    </row>
    <row r="109" spans="1:11" ht="19.5" customHeight="1" hidden="1">
      <c r="A109" s="817"/>
      <c r="B109" s="69"/>
      <c r="C109" s="61"/>
      <c r="D109" s="59"/>
      <c r="E109" s="60"/>
      <c r="F109" s="61"/>
      <c r="G109" s="59"/>
      <c r="H109" s="60"/>
      <c r="I109" s="61"/>
      <c r="J109" s="59"/>
      <c r="K109" s="60"/>
    </row>
    <row r="110" spans="1:11" ht="19.5" customHeight="1" hidden="1">
      <c r="A110" s="817"/>
      <c r="B110" s="69"/>
      <c r="C110" s="61"/>
      <c r="D110" s="59"/>
      <c r="E110" s="60"/>
      <c r="F110" s="61"/>
      <c r="G110" s="59"/>
      <c r="H110" s="60"/>
      <c r="I110" s="61"/>
      <c r="J110" s="59"/>
      <c r="K110" s="60"/>
    </row>
    <row r="111" spans="1:11" ht="19.5" customHeight="1" hidden="1">
      <c r="A111" s="817"/>
      <c r="B111" s="66"/>
      <c r="C111" s="61"/>
      <c r="D111" s="59"/>
      <c r="E111" s="60"/>
      <c r="F111" s="61"/>
      <c r="G111" s="59"/>
      <c r="H111" s="60"/>
      <c r="I111" s="61"/>
      <c r="J111" s="59"/>
      <c r="K111" s="60"/>
    </row>
    <row r="112" spans="1:11" ht="19.5" customHeight="1" hidden="1">
      <c r="A112" s="817"/>
      <c r="B112" s="67"/>
      <c r="C112" s="62"/>
      <c r="D112" s="63"/>
      <c r="E112" s="64"/>
      <c r="F112" s="61"/>
      <c r="G112" s="59"/>
      <c r="H112" s="60"/>
      <c r="I112" s="61"/>
      <c r="J112" s="59"/>
      <c r="K112" s="60"/>
    </row>
    <row r="113" spans="1:11" ht="19.5" customHeight="1" hidden="1">
      <c r="A113" s="818"/>
      <c r="B113" s="45" t="s">
        <v>125</v>
      </c>
      <c r="C113" s="70">
        <f>SUM(C108:C112)</f>
        <v>0</v>
      </c>
      <c r="D113" s="71"/>
      <c r="E113" s="75">
        <f>SUM(E108:E112)</f>
        <v>0</v>
      </c>
      <c r="F113" s="70">
        <f>SUM(F108:F112)</f>
        <v>0</v>
      </c>
      <c r="G113" s="71"/>
      <c r="H113" s="75">
        <f>SUM(H108:H112)</f>
        <v>0</v>
      </c>
      <c r="I113" s="70">
        <f>SUM(I108:I112)</f>
        <v>0</v>
      </c>
      <c r="J113" s="71"/>
      <c r="K113" s="75">
        <f>SUM(K108:K112)</f>
        <v>0</v>
      </c>
    </row>
    <row r="114" spans="1:11" ht="19.5" customHeight="1" hidden="1">
      <c r="A114" s="819" t="s">
        <v>82</v>
      </c>
      <c r="B114" s="820"/>
      <c r="C114" s="72">
        <f>C85+C92+C99+C106+C113</f>
        <v>0</v>
      </c>
      <c r="D114" s="73"/>
      <c r="E114" s="74">
        <f>E85+E92+E99+E106+E113</f>
        <v>0</v>
      </c>
      <c r="F114" s="72">
        <f>F85+F92+F99+F106+F113</f>
        <v>0</v>
      </c>
      <c r="G114" s="73"/>
      <c r="H114" s="74">
        <f>H85+H92+H99+H106+H113</f>
        <v>0</v>
      </c>
      <c r="I114" s="72">
        <f>I85+I92+I99+I106+I113</f>
        <v>0</v>
      </c>
      <c r="J114" s="73"/>
      <c r="K114" s="74">
        <f>K85+K92+K99+K106+K113</f>
        <v>0</v>
      </c>
    </row>
    <row r="115" spans="1:11" ht="19.5" customHeight="1" thickBot="1">
      <c r="A115" s="7"/>
      <c r="B115" s="8"/>
      <c r="C115" s="9"/>
      <c r="D115" s="9"/>
      <c r="E115" s="9"/>
      <c r="F115" s="9"/>
      <c r="G115" s="9"/>
      <c r="H115" s="9"/>
      <c r="I115" s="9"/>
      <c r="J115" s="9"/>
      <c r="K115" s="10"/>
    </row>
    <row r="116" spans="1:11" ht="19.5" customHeight="1" thickBot="1">
      <c r="A116" s="824" t="s">
        <v>75</v>
      </c>
      <c r="B116" s="825"/>
      <c r="C116" s="236">
        <f>C31+C61+C77+C114</f>
        <v>112</v>
      </c>
      <c r="D116" s="237"/>
      <c r="E116" s="238">
        <f>E31+E61+E77+E114</f>
        <v>240</v>
      </c>
      <c r="F116" s="236">
        <f>F31+F61+F77+F114</f>
        <v>143</v>
      </c>
      <c r="G116" s="237"/>
      <c r="H116" s="238">
        <f>H31+H61+H77+H114</f>
        <v>3583</v>
      </c>
      <c r="I116" s="236">
        <f>I31+I61+I77+I114</f>
        <v>99</v>
      </c>
      <c r="J116" s="237"/>
      <c r="K116" s="238">
        <f>K31+K61+K77+K114</f>
        <v>2414</v>
      </c>
    </row>
    <row r="117" spans="1:11" ht="19.5" customHeight="1" thickBot="1">
      <c r="A117" s="7"/>
      <c r="B117" s="8"/>
      <c r="C117" s="9"/>
      <c r="D117" s="9"/>
      <c r="E117" s="9"/>
      <c r="F117" s="9"/>
      <c r="G117" s="9"/>
      <c r="H117" s="9"/>
      <c r="I117" s="9"/>
      <c r="J117" s="9"/>
      <c r="K117" s="10"/>
    </row>
    <row r="118" spans="1:11" ht="19.5" customHeight="1">
      <c r="A118" s="831" t="s">
        <v>76</v>
      </c>
      <c r="B118" s="832"/>
      <c r="C118" s="832"/>
      <c r="D118" s="832"/>
      <c r="E118" s="832"/>
      <c r="F118" s="832"/>
      <c r="G118" s="832"/>
      <c r="H118" s="832"/>
      <c r="I118" s="832"/>
      <c r="J118" s="832"/>
      <c r="K118" s="833"/>
    </row>
    <row r="119" spans="1:11" ht="19.5" customHeight="1" hidden="1">
      <c r="A119" s="826" t="s">
        <v>110</v>
      </c>
      <c r="B119" s="827"/>
      <c r="C119" s="827"/>
      <c r="D119" s="827"/>
      <c r="E119" s="827"/>
      <c r="F119" s="827"/>
      <c r="G119" s="827"/>
      <c r="H119" s="827"/>
      <c r="I119" s="827"/>
      <c r="J119" s="827"/>
      <c r="K119" s="828"/>
    </row>
    <row r="120" spans="1:11" ht="19.5" customHeight="1" hidden="1">
      <c r="A120" s="829" t="s">
        <v>162</v>
      </c>
      <c r="B120" s="166"/>
      <c r="C120" s="162"/>
      <c r="D120" s="56"/>
      <c r="E120" s="57"/>
      <c r="F120" s="58"/>
      <c r="G120" s="56"/>
      <c r="H120" s="57"/>
      <c r="I120" s="58"/>
      <c r="J120" s="56"/>
      <c r="K120" s="57"/>
    </row>
    <row r="121" spans="1:11" ht="19.5" customHeight="1" hidden="1">
      <c r="A121" s="830"/>
      <c r="B121" s="167"/>
      <c r="C121" s="164"/>
      <c r="D121" s="59"/>
      <c r="E121" s="60"/>
      <c r="F121" s="61"/>
      <c r="G121" s="59"/>
      <c r="H121" s="60"/>
      <c r="I121" s="61"/>
      <c r="J121" s="59"/>
      <c r="K121" s="60"/>
    </row>
    <row r="122" spans="1:11" ht="19.5" customHeight="1" hidden="1">
      <c r="A122" s="817"/>
      <c r="B122" s="69"/>
      <c r="C122" s="61"/>
      <c r="D122" s="59"/>
      <c r="E122" s="60"/>
      <c r="F122" s="61"/>
      <c r="G122" s="59"/>
      <c r="H122" s="60"/>
      <c r="I122" s="61"/>
      <c r="J122" s="59"/>
      <c r="K122" s="60"/>
    </row>
    <row r="123" spans="1:11" ht="19.5" customHeight="1" hidden="1">
      <c r="A123" s="817"/>
      <c r="B123" s="66"/>
      <c r="C123" s="61"/>
      <c r="D123" s="59"/>
      <c r="E123" s="60"/>
      <c r="F123" s="61"/>
      <c r="G123" s="59"/>
      <c r="H123" s="60"/>
      <c r="I123" s="61"/>
      <c r="J123" s="59"/>
      <c r="K123" s="60"/>
    </row>
    <row r="124" spans="1:11" ht="19.5" customHeight="1" hidden="1">
      <c r="A124" s="817"/>
      <c r="B124" s="67"/>
      <c r="C124" s="62"/>
      <c r="D124" s="63"/>
      <c r="E124" s="64"/>
      <c r="F124" s="61"/>
      <c r="G124" s="59"/>
      <c r="H124" s="60"/>
      <c r="I124" s="61"/>
      <c r="J124" s="59"/>
      <c r="K124" s="60"/>
    </row>
    <row r="125" spans="1:11" ht="19.5" customHeight="1" hidden="1">
      <c r="A125" s="818"/>
      <c r="B125" s="45" t="s">
        <v>125</v>
      </c>
      <c r="C125" s="70">
        <f>SUM(C120:C124)</f>
        <v>0</v>
      </c>
      <c r="D125" s="71"/>
      <c r="E125" s="75">
        <f>SUM(E120:E124)</f>
        <v>0</v>
      </c>
      <c r="F125" s="70">
        <f>SUM(F120:F124)</f>
        <v>0</v>
      </c>
      <c r="G125" s="71"/>
      <c r="H125" s="75">
        <f>SUM(H120:H124)</f>
        <v>0</v>
      </c>
      <c r="I125" s="70">
        <f>SUM(I120:I124)</f>
        <v>0</v>
      </c>
      <c r="J125" s="71"/>
      <c r="K125" s="75">
        <f>SUM(K120:K124)</f>
        <v>0</v>
      </c>
    </row>
    <row r="126" spans="1:11" ht="19.5" customHeight="1" thickBot="1">
      <c r="A126" s="7"/>
      <c r="B126" s="8"/>
      <c r="C126" s="9"/>
      <c r="D126" s="9"/>
      <c r="E126" s="9"/>
      <c r="F126" s="9"/>
      <c r="G126" s="9"/>
      <c r="H126" s="9"/>
      <c r="I126" s="9"/>
      <c r="J126" s="9"/>
      <c r="K126" s="10"/>
    </row>
    <row r="127" spans="1:11" ht="28.5" customHeight="1">
      <c r="A127" s="816" t="s">
        <v>163</v>
      </c>
      <c r="B127" s="65" t="s">
        <v>243</v>
      </c>
      <c r="C127" s="58">
        <v>1</v>
      </c>
      <c r="D127" s="56" t="s">
        <v>201</v>
      </c>
      <c r="E127" s="57">
        <v>100</v>
      </c>
      <c r="F127" s="58"/>
      <c r="G127" s="56"/>
      <c r="H127" s="57"/>
      <c r="I127" s="58"/>
      <c r="J127" s="56"/>
      <c r="K127" s="57"/>
    </row>
    <row r="128" spans="1:11" ht="19.5" customHeight="1" hidden="1">
      <c r="A128" s="817"/>
      <c r="B128" s="69"/>
      <c r="C128" s="61"/>
      <c r="D128" s="59"/>
      <c r="E128" s="60"/>
      <c r="F128" s="61"/>
      <c r="G128" s="59"/>
      <c r="H128" s="60"/>
      <c r="I128" s="61"/>
      <c r="J128" s="59"/>
      <c r="K128" s="60"/>
    </row>
    <row r="129" spans="1:11" ht="19.5" customHeight="1" hidden="1">
      <c r="A129" s="817"/>
      <c r="B129" s="69"/>
      <c r="C129" s="61"/>
      <c r="D129" s="59"/>
      <c r="E129" s="60"/>
      <c r="F129" s="61"/>
      <c r="G129" s="59"/>
      <c r="H129" s="60"/>
      <c r="I129" s="61"/>
      <c r="J129" s="59"/>
      <c r="K129" s="60"/>
    </row>
    <row r="130" spans="1:11" ht="19.5" customHeight="1" hidden="1">
      <c r="A130" s="817"/>
      <c r="B130" s="66"/>
      <c r="C130" s="61"/>
      <c r="D130" s="59"/>
      <c r="E130" s="60"/>
      <c r="F130" s="61"/>
      <c r="G130" s="59"/>
      <c r="H130" s="60"/>
      <c r="I130" s="61"/>
      <c r="J130" s="59"/>
      <c r="K130" s="60"/>
    </row>
    <row r="131" spans="1:11" ht="19.5" customHeight="1" thickBot="1">
      <c r="A131" s="817"/>
      <c r="B131" s="67"/>
      <c r="C131" s="62"/>
      <c r="D131" s="63"/>
      <c r="E131" s="64"/>
      <c r="F131" s="61"/>
      <c r="G131" s="59"/>
      <c r="H131" s="60"/>
      <c r="I131" s="61"/>
      <c r="J131" s="59"/>
      <c r="K131" s="60"/>
    </row>
    <row r="132" spans="1:11" ht="19.5" customHeight="1" thickBot="1">
      <c r="A132" s="818"/>
      <c r="B132" s="45" t="s">
        <v>125</v>
      </c>
      <c r="C132" s="70">
        <f>SUM(C127:C131)</f>
        <v>1</v>
      </c>
      <c r="D132" s="71"/>
      <c r="E132" s="75">
        <f>SUM(E127:E131)</f>
        <v>100</v>
      </c>
      <c r="F132" s="70">
        <f>SUM(F127:F131)</f>
        <v>0</v>
      </c>
      <c r="G132" s="71"/>
      <c r="H132" s="75">
        <f>SUM(H127:H131)</f>
        <v>0</v>
      </c>
      <c r="I132" s="70">
        <f>SUM(I127:I131)</f>
        <v>0</v>
      </c>
      <c r="J132" s="71"/>
      <c r="K132" s="75">
        <f>SUM(K127:K131)</f>
        <v>0</v>
      </c>
    </row>
    <row r="133" spans="1:11" ht="19.5" customHeight="1" thickBot="1">
      <c r="A133" s="7"/>
      <c r="B133" s="8"/>
      <c r="C133" s="9"/>
      <c r="D133" s="9"/>
      <c r="E133" s="9"/>
      <c r="F133" s="9"/>
      <c r="G133" s="9"/>
      <c r="H133" s="9"/>
      <c r="I133" s="9"/>
      <c r="J133" s="9"/>
      <c r="K133" s="10"/>
    </row>
    <row r="134" spans="1:11" ht="19.5" customHeight="1" hidden="1">
      <c r="A134" s="816" t="s">
        <v>164</v>
      </c>
      <c r="B134" s="65"/>
      <c r="C134" s="58"/>
      <c r="D134" s="56"/>
      <c r="E134" s="57"/>
      <c r="F134" s="58"/>
      <c r="G134" s="56"/>
      <c r="H134" s="57"/>
      <c r="I134" s="58"/>
      <c r="J134" s="56"/>
      <c r="K134" s="57"/>
    </row>
    <row r="135" spans="1:11" ht="19.5" customHeight="1" hidden="1">
      <c r="A135" s="817"/>
      <c r="B135" s="69"/>
      <c r="C135" s="61"/>
      <c r="D135" s="59"/>
      <c r="E135" s="60"/>
      <c r="F135" s="61"/>
      <c r="G135" s="59"/>
      <c r="H135" s="60"/>
      <c r="I135" s="61"/>
      <c r="J135" s="59"/>
      <c r="K135" s="60"/>
    </row>
    <row r="136" spans="1:11" ht="19.5" customHeight="1" hidden="1">
      <c r="A136" s="817"/>
      <c r="B136" s="66"/>
      <c r="C136" s="61"/>
      <c r="D136" s="59"/>
      <c r="E136" s="60"/>
      <c r="F136" s="61"/>
      <c r="G136" s="59"/>
      <c r="H136" s="60"/>
      <c r="I136" s="61"/>
      <c r="J136" s="59"/>
      <c r="K136" s="60"/>
    </row>
    <row r="137" spans="1:11" ht="19.5" customHeight="1" hidden="1">
      <c r="A137" s="817"/>
      <c r="B137" s="66"/>
      <c r="C137" s="61"/>
      <c r="D137" s="59"/>
      <c r="E137" s="60"/>
      <c r="F137" s="61"/>
      <c r="G137" s="59"/>
      <c r="H137" s="60"/>
      <c r="I137" s="61"/>
      <c r="J137" s="59"/>
      <c r="K137" s="60"/>
    </row>
    <row r="138" spans="1:11" ht="19.5" customHeight="1" hidden="1">
      <c r="A138" s="817"/>
      <c r="B138" s="67"/>
      <c r="C138" s="62"/>
      <c r="D138" s="63"/>
      <c r="E138" s="64"/>
      <c r="F138" s="61"/>
      <c r="G138" s="59"/>
      <c r="H138" s="60"/>
      <c r="I138" s="61"/>
      <c r="J138" s="59"/>
      <c r="K138" s="60"/>
    </row>
    <row r="139" spans="1:11" ht="19.5" customHeight="1" hidden="1" thickBot="1">
      <c r="A139" s="818"/>
      <c r="B139" s="45" t="s">
        <v>125</v>
      </c>
      <c r="C139" s="70">
        <f>SUM(C134:C138)</f>
        <v>0</v>
      </c>
      <c r="D139" s="71"/>
      <c r="E139" s="75">
        <f>SUM(E134:E138)</f>
        <v>0</v>
      </c>
      <c r="F139" s="70">
        <f>SUM(F134:F138)</f>
        <v>0</v>
      </c>
      <c r="G139" s="71"/>
      <c r="H139" s="75">
        <f>SUM(H134:H138)</f>
        <v>0</v>
      </c>
      <c r="I139" s="70">
        <f>SUM(I134:I138)</f>
        <v>0</v>
      </c>
      <c r="J139" s="71"/>
      <c r="K139" s="75">
        <f>SUM(K134:K138)</f>
        <v>0</v>
      </c>
    </row>
    <row r="140" spans="1:11" ht="19.5" customHeight="1" hidden="1" thickBot="1">
      <c r="A140" s="7"/>
      <c r="B140" s="8"/>
      <c r="C140" s="9"/>
      <c r="D140" s="9"/>
      <c r="E140" s="9"/>
      <c r="F140" s="9"/>
      <c r="G140" s="9"/>
      <c r="H140" s="9"/>
      <c r="I140" s="9"/>
      <c r="J140" s="9"/>
      <c r="K140" s="10"/>
    </row>
    <row r="141" spans="1:11" ht="19.5" customHeight="1" hidden="1" thickBot="1">
      <c r="A141" s="829" t="s">
        <v>165</v>
      </c>
      <c r="B141" s="166"/>
      <c r="C141" s="162"/>
      <c r="D141" s="56"/>
      <c r="E141" s="57"/>
      <c r="F141" s="58"/>
      <c r="G141" s="56"/>
      <c r="H141" s="57"/>
      <c r="I141" s="58"/>
      <c r="J141" s="56"/>
      <c r="K141" s="57"/>
    </row>
    <row r="142" spans="1:11" ht="19.5" customHeight="1" hidden="1">
      <c r="A142" s="830"/>
      <c r="B142" s="167"/>
      <c r="C142" s="164"/>
      <c r="D142" s="59"/>
      <c r="E142" s="60"/>
      <c r="F142" s="61"/>
      <c r="G142" s="59"/>
      <c r="H142" s="60"/>
      <c r="I142" s="61"/>
      <c r="J142" s="59"/>
      <c r="K142" s="60"/>
    </row>
    <row r="143" spans="1:11" ht="19.5" customHeight="1" hidden="1">
      <c r="A143" s="817"/>
      <c r="B143" s="66"/>
      <c r="C143" s="61"/>
      <c r="D143" s="59"/>
      <c r="E143" s="60"/>
      <c r="F143" s="61"/>
      <c r="G143" s="59"/>
      <c r="H143" s="60"/>
      <c r="I143" s="61"/>
      <c r="J143" s="59"/>
      <c r="K143" s="60"/>
    </row>
    <row r="144" spans="1:11" ht="19.5" customHeight="1" hidden="1">
      <c r="A144" s="817"/>
      <c r="B144" s="66"/>
      <c r="C144" s="61"/>
      <c r="D144" s="59"/>
      <c r="E144" s="60"/>
      <c r="F144" s="61"/>
      <c r="G144" s="59"/>
      <c r="H144" s="60"/>
      <c r="I144" s="61"/>
      <c r="J144" s="59"/>
      <c r="K144" s="60"/>
    </row>
    <row r="145" spans="1:11" ht="19.5" customHeight="1" hidden="1" thickBot="1">
      <c r="A145" s="817"/>
      <c r="B145" s="67"/>
      <c r="C145" s="62"/>
      <c r="D145" s="63"/>
      <c r="E145" s="64"/>
      <c r="F145" s="61"/>
      <c r="G145" s="59"/>
      <c r="H145" s="60"/>
      <c r="I145" s="61"/>
      <c r="J145" s="59"/>
      <c r="K145" s="60"/>
    </row>
    <row r="146" spans="1:11" ht="19.5" customHeight="1" hidden="1" thickBot="1">
      <c r="A146" s="818"/>
      <c r="B146" s="45" t="s">
        <v>125</v>
      </c>
      <c r="C146" s="70">
        <f>SUM(C141:C145)</f>
        <v>0</v>
      </c>
      <c r="D146" s="71"/>
      <c r="E146" s="75">
        <f>SUM(E141:E145)</f>
        <v>0</v>
      </c>
      <c r="F146" s="70">
        <f>SUM(F141:F145)</f>
        <v>0</v>
      </c>
      <c r="G146" s="71"/>
      <c r="H146" s="75">
        <f>SUM(H141:H145)</f>
        <v>0</v>
      </c>
      <c r="I146" s="70">
        <f>SUM(I141:I145)</f>
        <v>0</v>
      </c>
      <c r="J146" s="71"/>
      <c r="K146" s="75">
        <f>SUM(K141:K145)</f>
        <v>0</v>
      </c>
    </row>
    <row r="147" spans="1:11" ht="19.5" customHeight="1" thickBot="1">
      <c r="A147" s="819" t="s">
        <v>6</v>
      </c>
      <c r="B147" s="820"/>
      <c r="C147" s="72">
        <f>C125+C132+C139+C146</f>
        <v>1</v>
      </c>
      <c r="D147" s="73"/>
      <c r="E147" s="74">
        <f>E125+E132+E139+E146</f>
        <v>100</v>
      </c>
      <c r="F147" s="72">
        <f>F125+F132+F139+F146</f>
        <v>0</v>
      </c>
      <c r="G147" s="73"/>
      <c r="H147" s="74">
        <f>H125+H132+H139+H146</f>
        <v>0</v>
      </c>
      <c r="I147" s="72">
        <f>I125+I132+I139+I146</f>
        <v>0</v>
      </c>
      <c r="J147" s="73"/>
      <c r="K147" s="74">
        <f>K125+K132+K139+K146</f>
        <v>0</v>
      </c>
    </row>
    <row r="148" spans="1:11" ht="19.5" customHeight="1" thickBot="1">
      <c r="A148" s="126"/>
      <c r="B148" s="124"/>
      <c r="C148" s="91"/>
      <c r="D148" s="91"/>
      <c r="E148" s="91"/>
      <c r="F148" s="91"/>
      <c r="G148" s="91"/>
      <c r="H148" s="91"/>
      <c r="I148" s="91"/>
      <c r="J148" s="91"/>
      <c r="K148" s="127"/>
    </row>
    <row r="149" spans="1:11" ht="19.5" customHeight="1" thickBot="1">
      <c r="A149" s="821" t="s">
        <v>3</v>
      </c>
      <c r="B149" s="822"/>
      <c r="C149" s="822"/>
      <c r="D149" s="822"/>
      <c r="E149" s="822"/>
      <c r="F149" s="822"/>
      <c r="G149" s="822"/>
      <c r="H149" s="822"/>
      <c r="I149" s="822"/>
      <c r="J149" s="822"/>
      <c r="K149" s="823"/>
    </row>
    <row r="150" spans="1:11" ht="19.5" customHeight="1">
      <c r="A150" s="816" t="s">
        <v>149</v>
      </c>
      <c r="B150" s="65" t="s">
        <v>244</v>
      </c>
      <c r="C150" s="58" t="s">
        <v>114</v>
      </c>
      <c r="D150" s="56" t="s">
        <v>114</v>
      </c>
      <c r="E150" s="57">
        <v>250</v>
      </c>
      <c r="F150" s="58" t="s">
        <v>114</v>
      </c>
      <c r="G150" s="56" t="s">
        <v>114</v>
      </c>
      <c r="H150" s="57">
        <v>307</v>
      </c>
      <c r="I150" s="58" t="s">
        <v>114</v>
      </c>
      <c r="J150" s="56" t="s">
        <v>114</v>
      </c>
      <c r="K150" s="58">
        <v>276</v>
      </c>
    </row>
    <row r="151" spans="1:11" ht="12.75" hidden="1">
      <c r="A151" s="817"/>
      <c r="B151" s="69"/>
      <c r="C151" s="61"/>
      <c r="D151" s="59"/>
      <c r="E151" s="60"/>
      <c r="F151" s="61"/>
      <c r="G151" s="59"/>
      <c r="H151" s="60"/>
      <c r="I151" s="61"/>
      <c r="J151" s="59"/>
      <c r="K151" s="60"/>
    </row>
    <row r="152" spans="1:11" ht="12.75" hidden="1">
      <c r="A152" s="817"/>
      <c r="B152" s="66"/>
      <c r="C152" s="61"/>
      <c r="D152" s="59"/>
      <c r="E152" s="60"/>
      <c r="F152" s="61"/>
      <c r="G152" s="59"/>
      <c r="H152" s="60"/>
      <c r="I152" s="61"/>
      <c r="J152" s="59"/>
      <c r="K152" s="60"/>
    </row>
    <row r="153" spans="1:11" ht="12.75" hidden="1">
      <c r="A153" s="817"/>
      <c r="B153" s="66"/>
      <c r="C153" s="61"/>
      <c r="D153" s="59"/>
      <c r="E153" s="60"/>
      <c r="F153" s="61"/>
      <c r="G153" s="59"/>
      <c r="H153" s="60"/>
      <c r="I153" s="61"/>
      <c r="J153" s="59"/>
      <c r="K153" s="60"/>
    </row>
    <row r="154" spans="1:11" ht="13.5" thickBot="1">
      <c r="A154" s="817"/>
      <c r="B154" s="67"/>
      <c r="C154" s="62"/>
      <c r="D154" s="63"/>
      <c r="E154" s="64"/>
      <c r="F154" s="61"/>
      <c r="G154" s="59"/>
      <c r="H154" s="60"/>
      <c r="I154" s="61"/>
      <c r="J154" s="59"/>
      <c r="K154" s="60"/>
    </row>
    <row r="155" spans="1:11" ht="19.5" customHeight="1" thickBot="1">
      <c r="A155" s="818"/>
      <c r="B155" s="45" t="s">
        <v>125</v>
      </c>
      <c r="C155" s="70">
        <f>SUM(C150:C154)</f>
        <v>0</v>
      </c>
      <c r="D155" s="71"/>
      <c r="E155" s="75">
        <f>SUM(E150:E154)</f>
        <v>250</v>
      </c>
      <c r="F155" s="70">
        <f>SUM(F150:F154)</f>
        <v>0</v>
      </c>
      <c r="G155" s="71"/>
      <c r="H155" s="75">
        <f>SUM(H150:H154)</f>
        <v>307</v>
      </c>
      <c r="I155" s="70">
        <f>SUM(I150:I154)</f>
        <v>0</v>
      </c>
      <c r="J155" s="71"/>
      <c r="K155" s="75">
        <f>SUM(K150:K154)</f>
        <v>276</v>
      </c>
    </row>
    <row r="156" spans="1:11" ht="19.5" customHeight="1" thickBot="1">
      <c r="A156" s="819" t="s">
        <v>4</v>
      </c>
      <c r="B156" s="820"/>
      <c r="C156" s="72">
        <f>C155</f>
        <v>0</v>
      </c>
      <c r="D156" s="73"/>
      <c r="E156" s="74">
        <f>E155</f>
        <v>250</v>
      </c>
      <c r="F156" s="72">
        <f>F155</f>
        <v>0</v>
      </c>
      <c r="G156" s="73"/>
      <c r="H156" s="74">
        <f>H155</f>
        <v>307</v>
      </c>
      <c r="I156" s="72">
        <f>I155</f>
        <v>0</v>
      </c>
      <c r="J156" s="73"/>
      <c r="K156" s="74">
        <f>K155</f>
        <v>276</v>
      </c>
    </row>
    <row r="157" spans="1:11" ht="19.5" customHeight="1" thickBot="1">
      <c r="A157" s="7"/>
      <c r="B157" s="8"/>
      <c r="C157" s="9"/>
      <c r="D157" s="9"/>
      <c r="E157" s="9"/>
      <c r="F157" s="9"/>
      <c r="G157" s="9"/>
      <c r="H157" s="9"/>
      <c r="I157" s="9"/>
      <c r="J157" s="9"/>
      <c r="K157" s="10"/>
    </row>
    <row r="158" spans="1:11" ht="19.5" customHeight="1" thickBot="1">
      <c r="A158" s="821" t="s">
        <v>5</v>
      </c>
      <c r="B158" s="822"/>
      <c r="C158" s="822"/>
      <c r="D158" s="822"/>
      <c r="E158" s="822"/>
      <c r="F158" s="822"/>
      <c r="G158" s="822"/>
      <c r="H158" s="822"/>
      <c r="I158" s="822"/>
      <c r="J158" s="822"/>
      <c r="K158" s="823"/>
    </row>
    <row r="159" spans="1:11" ht="19.5" customHeight="1" thickBot="1">
      <c r="A159" s="816" t="s">
        <v>150</v>
      </c>
      <c r="B159" s="65" t="s">
        <v>245</v>
      </c>
      <c r="C159" s="58" t="s">
        <v>114</v>
      </c>
      <c r="D159" s="56" t="s">
        <v>114</v>
      </c>
      <c r="E159" s="57">
        <v>150</v>
      </c>
      <c r="F159" s="58" t="s">
        <v>114</v>
      </c>
      <c r="G159" s="56" t="s">
        <v>114</v>
      </c>
      <c r="H159" s="57">
        <v>150</v>
      </c>
      <c r="I159" s="58" t="s">
        <v>114</v>
      </c>
      <c r="J159" s="56" t="s">
        <v>114</v>
      </c>
      <c r="K159" s="58">
        <v>150</v>
      </c>
    </row>
    <row r="160" spans="1:11" ht="13.5" hidden="1" thickBot="1">
      <c r="A160" s="817"/>
      <c r="B160" s="69"/>
      <c r="C160" s="61"/>
      <c r="D160" s="59"/>
      <c r="E160" s="60"/>
      <c r="F160" s="61"/>
      <c r="G160" s="59"/>
      <c r="H160" s="60"/>
      <c r="I160" s="61"/>
      <c r="J160" s="59"/>
      <c r="K160" s="60"/>
    </row>
    <row r="161" spans="1:11" ht="13.5" hidden="1" thickBot="1">
      <c r="A161" s="817"/>
      <c r="B161" s="66"/>
      <c r="C161" s="61"/>
      <c r="D161" s="59"/>
      <c r="E161" s="60"/>
      <c r="F161" s="61"/>
      <c r="G161" s="59"/>
      <c r="H161" s="60"/>
      <c r="I161" s="61"/>
      <c r="J161" s="59"/>
      <c r="K161" s="60"/>
    </row>
    <row r="162" spans="1:11" ht="13.5" hidden="1" thickBot="1">
      <c r="A162" s="817"/>
      <c r="B162" s="66"/>
      <c r="C162" s="61"/>
      <c r="D162" s="59"/>
      <c r="E162" s="60"/>
      <c r="F162" s="61"/>
      <c r="G162" s="59"/>
      <c r="H162" s="60"/>
      <c r="I162" s="61"/>
      <c r="J162" s="59"/>
      <c r="K162" s="60"/>
    </row>
    <row r="163" spans="1:11" ht="13.5" hidden="1" thickBot="1">
      <c r="A163" s="817"/>
      <c r="B163" s="67"/>
      <c r="C163" s="62"/>
      <c r="D163" s="63"/>
      <c r="E163" s="64"/>
      <c r="F163" s="61"/>
      <c r="G163" s="59"/>
      <c r="H163" s="60"/>
      <c r="I163" s="61"/>
      <c r="J163" s="59"/>
      <c r="K163" s="60"/>
    </row>
    <row r="164" spans="1:11" ht="35.25" customHeight="1" thickBot="1">
      <c r="A164" s="818"/>
      <c r="B164" s="45" t="s">
        <v>125</v>
      </c>
      <c r="C164" s="70"/>
      <c r="D164" s="71"/>
      <c r="E164" s="75">
        <f>SUM(E159:E163)</f>
        <v>150</v>
      </c>
      <c r="F164" s="70"/>
      <c r="G164" s="71"/>
      <c r="H164" s="75">
        <f>SUM(H159:H163)</f>
        <v>150</v>
      </c>
      <c r="I164" s="75"/>
      <c r="J164" s="75"/>
      <c r="K164" s="75">
        <f>SUM(K159:K163)</f>
        <v>150</v>
      </c>
    </row>
    <row r="165" spans="1:11" ht="19.5" customHeight="1" thickBot="1">
      <c r="A165" s="819" t="s">
        <v>7</v>
      </c>
      <c r="B165" s="820"/>
      <c r="C165" s="72">
        <f>C164</f>
        <v>0</v>
      </c>
      <c r="D165" s="73"/>
      <c r="E165" s="74">
        <f>E164</f>
        <v>150</v>
      </c>
      <c r="F165" s="72">
        <f>F164</f>
        <v>0</v>
      </c>
      <c r="G165" s="73"/>
      <c r="H165" s="74">
        <f>H164</f>
        <v>150</v>
      </c>
      <c r="I165" s="72">
        <f>I164</f>
        <v>0</v>
      </c>
      <c r="J165" s="73"/>
      <c r="K165" s="74">
        <f>K164</f>
        <v>150</v>
      </c>
    </row>
    <row r="166" spans="1:11" ht="19.5" customHeight="1" thickBot="1">
      <c r="A166" s="7"/>
      <c r="B166" s="8"/>
      <c r="C166" s="9"/>
      <c r="D166" s="9"/>
      <c r="E166" s="9"/>
      <c r="F166" s="9"/>
      <c r="G166" s="9"/>
      <c r="H166" s="9"/>
      <c r="I166" s="9"/>
      <c r="J166" s="9"/>
      <c r="K166" s="10"/>
    </row>
    <row r="167" spans="1:11" ht="19.5" customHeight="1" thickBot="1">
      <c r="A167" s="821" t="s">
        <v>8</v>
      </c>
      <c r="B167" s="822"/>
      <c r="C167" s="822"/>
      <c r="D167" s="822"/>
      <c r="E167" s="822"/>
      <c r="F167" s="822"/>
      <c r="G167" s="822"/>
      <c r="H167" s="822"/>
      <c r="I167" s="822"/>
      <c r="J167" s="822"/>
      <c r="K167" s="823"/>
    </row>
    <row r="168" spans="1:11" ht="19.5" customHeight="1" thickBot="1">
      <c r="A168" s="816" t="s">
        <v>151</v>
      </c>
      <c r="B168" s="65" t="s">
        <v>246</v>
      </c>
      <c r="C168" s="168" t="s">
        <v>114</v>
      </c>
      <c r="D168" s="56" t="s">
        <v>114</v>
      </c>
      <c r="E168" s="57">
        <v>0</v>
      </c>
      <c r="F168" s="168" t="s">
        <v>114</v>
      </c>
      <c r="G168" s="168" t="s">
        <v>114</v>
      </c>
      <c r="H168" s="57">
        <v>0</v>
      </c>
      <c r="I168" s="168" t="s">
        <v>114</v>
      </c>
      <c r="J168" s="168" t="s">
        <v>114</v>
      </c>
      <c r="K168" s="57">
        <v>0</v>
      </c>
    </row>
    <row r="169" spans="1:11" ht="19.5" customHeight="1" hidden="1">
      <c r="A169" s="817"/>
      <c r="B169" s="69"/>
      <c r="C169" s="61"/>
      <c r="D169" s="59"/>
      <c r="E169" s="60"/>
      <c r="F169" s="61"/>
      <c r="G169" s="59"/>
      <c r="H169" s="60"/>
      <c r="I169" s="61"/>
      <c r="J169" s="59"/>
      <c r="K169" s="60"/>
    </row>
    <row r="170" spans="1:11" ht="19.5" customHeight="1" hidden="1" thickBot="1">
      <c r="A170" s="817"/>
      <c r="B170" s="66"/>
      <c r="C170" s="61"/>
      <c r="D170" s="59"/>
      <c r="E170" s="60"/>
      <c r="F170" s="61"/>
      <c r="G170" s="59"/>
      <c r="H170" s="60"/>
      <c r="I170" s="61"/>
      <c r="J170" s="59"/>
      <c r="K170" s="60"/>
    </row>
    <row r="171" spans="1:11" ht="19.5" customHeight="1" hidden="1" thickBot="1">
      <c r="A171" s="817"/>
      <c r="B171" s="66"/>
      <c r="C171" s="61"/>
      <c r="D171" s="59"/>
      <c r="E171" s="60"/>
      <c r="F171" s="61"/>
      <c r="G171" s="59"/>
      <c r="H171" s="60"/>
      <c r="I171" s="61"/>
      <c r="J171" s="59"/>
      <c r="K171" s="60"/>
    </row>
    <row r="172" spans="1:11" ht="19.5" customHeight="1" hidden="1" thickBot="1">
      <c r="A172" s="817"/>
      <c r="B172" s="67"/>
      <c r="C172" s="62"/>
      <c r="D172" s="63"/>
      <c r="E172" s="64"/>
      <c r="F172" s="61"/>
      <c r="G172" s="59"/>
      <c r="H172" s="60"/>
      <c r="I172" s="61"/>
      <c r="J172" s="59"/>
      <c r="K172" s="60"/>
    </row>
    <row r="173" spans="1:11" ht="19.5" customHeight="1" thickBot="1">
      <c r="A173" s="818"/>
      <c r="B173" s="45" t="s">
        <v>125</v>
      </c>
      <c r="C173" s="70">
        <f>SUM(C168:C172)</f>
        <v>0</v>
      </c>
      <c r="D173" s="71"/>
      <c r="E173" s="75">
        <f>SUM(E168:E172)</f>
        <v>0</v>
      </c>
      <c r="F173" s="70">
        <f>SUM(F168:F172)</f>
        <v>0</v>
      </c>
      <c r="G173" s="71"/>
      <c r="H173" s="75">
        <f>SUM(H168:H172)</f>
        <v>0</v>
      </c>
      <c r="I173" s="70">
        <f>SUM(I168:I172)</f>
        <v>0</v>
      </c>
      <c r="J173" s="71"/>
      <c r="K173" s="75">
        <f>SUM(K168:K172)</f>
        <v>0</v>
      </c>
    </row>
    <row r="174" spans="1:11" ht="19.5" customHeight="1" thickBot="1">
      <c r="A174" s="819" t="s">
        <v>9</v>
      </c>
      <c r="B174" s="820"/>
      <c r="C174" s="72">
        <f>C173</f>
        <v>0</v>
      </c>
      <c r="D174" s="73"/>
      <c r="E174" s="74">
        <f>E173</f>
        <v>0</v>
      </c>
      <c r="F174" s="72">
        <f>F173</f>
        <v>0</v>
      </c>
      <c r="G174" s="73"/>
      <c r="H174" s="74">
        <f>H173</f>
        <v>0</v>
      </c>
      <c r="I174" s="72">
        <f>I173</f>
        <v>0</v>
      </c>
      <c r="J174" s="73"/>
      <c r="K174" s="74">
        <f>K173</f>
        <v>0</v>
      </c>
    </row>
    <row r="175" spans="1:11" ht="19.5" customHeight="1">
      <c r="A175" s="7"/>
      <c r="B175" s="8"/>
      <c r="C175" s="9"/>
      <c r="D175" s="9"/>
      <c r="E175" s="9"/>
      <c r="F175" s="9"/>
      <c r="G175" s="9"/>
      <c r="H175" s="9"/>
      <c r="I175" s="9"/>
      <c r="J175" s="9"/>
      <c r="K175" s="10"/>
    </row>
    <row r="176" spans="1:11" ht="19.5" customHeight="1" hidden="1">
      <c r="A176" s="821" t="s">
        <v>10</v>
      </c>
      <c r="B176" s="822"/>
      <c r="C176" s="822"/>
      <c r="D176" s="822"/>
      <c r="E176" s="822"/>
      <c r="F176" s="822"/>
      <c r="G176" s="822"/>
      <c r="H176" s="822"/>
      <c r="I176" s="822"/>
      <c r="J176" s="822"/>
      <c r="K176" s="823"/>
    </row>
    <row r="177" spans="1:11" ht="19.5" customHeight="1" hidden="1" thickBot="1">
      <c r="A177" s="816" t="s">
        <v>152</v>
      </c>
      <c r="B177" s="65"/>
      <c r="C177" s="58"/>
      <c r="D177" s="56"/>
      <c r="E177" s="57"/>
      <c r="F177" s="58"/>
      <c r="G177" s="56"/>
      <c r="H177" s="57"/>
      <c r="I177" s="58"/>
      <c r="J177" s="56"/>
      <c r="K177" s="57"/>
    </row>
    <row r="178" spans="1:11" ht="19.5" customHeight="1" hidden="1" thickBot="1">
      <c r="A178" s="817"/>
      <c r="B178" s="69"/>
      <c r="C178" s="61"/>
      <c r="D178" s="59"/>
      <c r="E178" s="60"/>
      <c r="F178" s="61"/>
      <c r="G178" s="59"/>
      <c r="H178" s="60"/>
      <c r="I178" s="61"/>
      <c r="J178" s="59"/>
      <c r="K178" s="60"/>
    </row>
    <row r="179" spans="1:11" ht="19.5" customHeight="1" hidden="1" thickBot="1">
      <c r="A179" s="817"/>
      <c r="B179" s="66"/>
      <c r="C179" s="61"/>
      <c r="D179" s="59"/>
      <c r="E179" s="60"/>
      <c r="F179" s="61"/>
      <c r="G179" s="59"/>
      <c r="H179" s="60"/>
      <c r="I179" s="61"/>
      <c r="J179" s="59"/>
      <c r="K179" s="60"/>
    </row>
    <row r="180" spans="1:11" ht="19.5" customHeight="1" hidden="1">
      <c r="A180" s="817"/>
      <c r="B180" s="66"/>
      <c r="C180" s="61"/>
      <c r="D180" s="59"/>
      <c r="E180" s="60"/>
      <c r="F180" s="61"/>
      <c r="G180" s="59"/>
      <c r="H180" s="60"/>
      <c r="I180" s="61"/>
      <c r="J180" s="59"/>
      <c r="K180" s="60"/>
    </row>
    <row r="181" spans="1:11" ht="19.5" customHeight="1" hidden="1">
      <c r="A181" s="817"/>
      <c r="B181" s="67"/>
      <c r="C181" s="62"/>
      <c r="D181" s="63"/>
      <c r="E181" s="64"/>
      <c r="F181" s="61"/>
      <c r="G181" s="59"/>
      <c r="H181" s="60"/>
      <c r="I181" s="61"/>
      <c r="J181" s="59"/>
      <c r="K181" s="60"/>
    </row>
    <row r="182" spans="1:11" ht="19.5" customHeight="1" hidden="1">
      <c r="A182" s="818"/>
      <c r="B182" s="45" t="s">
        <v>125</v>
      </c>
      <c r="C182" s="70">
        <f>SUM(C177:C181)</f>
        <v>0</v>
      </c>
      <c r="D182" s="71"/>
      <c r="E182" s="75">
        <f>SUM(E177:E181)</f>
        <v>0</v>
      </c>
      <c r="F182" s="70">
        <f>SUM(F177:F181)</f>
        <v>0</v>
      </c>
      <c r="G182" s="71"/>
      <c r="H182" s="75">
        <f>SUM(H177:H181)</f>
        <v>0</v>
      </c>
      <c r="I182" s="70">
        <f>SUM(I177:I181)</f>
        <v>0</v>
      </c>
      <c r="J182" s="71"/>
      <c r="K182" s="75">
        <f>SUM(K177:K181)</f>
        <v>0</v>
      </c>
    </row>
    <row r="183" spans="1:11" ht="19.5" customHeight="1" hidden="1">
      <c r="A183" s="819" t="s">
        <v>11</v>
      </c>
      <c r="B183" s="820"/>
      <c r="C183" s="72">
        <f>C182</f>
        <v>0</v>
      </c>
      <c r="D183" s="73"/>
      <c r="E183" s="74">
        <f>E182</f>
        <v>0</v>
      </c>
      <c r="F183" s="72">
        <f>F182</f>
        <v>0</v>
      </c>
      <c r="G183" s="73"/>
      <c r="H183" s="74">
        <f>H182</f>
        <v>0</v>
      </c>
      <c r="I183" s="72">
        <f>I182</f>
        <v>0</v>
      </c>
      <c r="J183" s="73"/>
      <c r="K183" s="74">
        <f>K182</f>
        <v>0</v>
      </c>
    </row>
    <row r="184" spans="1:11" ht="19.5" customHeight="1" thickBot="1">
      <c r="A184" s="7"/>
      <c r="B184" s="8"/>
      <c r="C184" s="9"/>
      <c r="D184" s="9"/>
      <c r="E184" s="9"/>
      <c r="F184" s="9"/>
      <c r="G184" s="9"/>
      <c r="H184" s="9"/>
      <c r="I184" s="9"/>
      <c r="J184" s="9"/>
      <c r="K184" s="10"/>
    </row>
    <row r="185" spans="1:11" ht="19.5" customHeight="1" thickBot="1">
      <c r="A185" s="824" t="s">
        <v>77</v>
      </c>
      <c r="B185" s="825"/>
      <c r="C185" s="236">
        <f>C147+C156+C165+C174+C183</f>
        <v>1</v>
      </c>
      <c r="D185" s="237"/>
      <c r="E185" s="238">
        <f>E147+E156+E165+E174+E183</f>
        <v>500</v>
      </c>
      <c r="F185" s="236">
        <f>F147+F156+F165+F174+F183</f>
        <v>0</v>
      </c>
      <c r="G185" s="237"/>
      <c r="H185" s="238">
        <f>H147+H156+H165+H174+H183</f>
        <v>457</v>
      </c>
      <c r="I185" s="236">
        <f>I147+I156+I165+I174+I183</f>
        <v>0</v>
      </c>
      <c r="J185" s="237"/>
      <c r="K185" s="238">
        <f>K147+K156+K165+K174+K183</f>
        <v>426</v>
      </c>
    </row>
    <row r="186" spans="1:11" ht="19.5" customHeight="1" thickBot="1">
      <c r="A186" s="7"/>
      <c r="B186" s="8"/>
      <c r="C186" s="9"/>
      <c r="D186" s="9"/>
      <c r="E186" s="9"/>
      <c r="F186" s="9"/>
      <c r="G186" s="9"/>
      <c r="H186" s="9"/>
      <c r="I186" s="9"/>
      <c r="J186" s="9"/>
      <c r="K186" s="10"/>
    </row>
    <row r="187" spans="1:11" ht="19.5" customHeight="1" thickBot="1">
      <c r="A187" s="841" t="s">
        <v>80</v>
      </c>
      <c r="B187" s="842"/>
      <c r="C187" s="842"/>
      <c r="D187" s="842"/>
      <c r="E187" s="842"/>
      <c r="F187" s="842"/>
      <c r="G187" s="842"/>
      <c r="H187" s="842"/>
      <c r="I187" s="842"/>
      <c r="J187" s="842"/>
      <c r="K187" s="843"/>
    </row>
    <row r="188" spans="1:11" ht="19.5" customHeight="1" thickBot="1">
      <c r="A188" s="816" t="s">
        <v>153</v>
      </c>
      <c r="B188" s="65" t="s">
        <v>247</v>
      </c>
      <c r="C188" s="168" t="s">
        <v>114</v>
      </c>
      <c r="D188" s="56"/>
      <c r="E188" s="57">
        <v>120</v>
      </c>
      <c r="F188" s="168" t="s">
        <v>114</v>
      </c>
      <c r="G188" s="56"/>
      <c r="H188" s="57">
        <v>120</v>
      </c>
      <c r="I188" s="168" t="s">
        <v>114</v>
      </c>
      <c r="J188" s="56"/>
      <c r="K188" s="57">
        <v>20</v>
      </c>
    </row>
    <row r="189" spans="1:11" ht="19.5" customHeight="1" hidden="1">
      <c r="A189" s="817"/>
      <c r="B189" s="69"/>
      <c r="C189" s="61"/>
      <c r="D189" s="59"/>
      <c r="E189" s="60"/>
      <c r="F189" s="61"/>
      <c r="G189" s="59"/>
      <c r="H189" s="60"/>
      <c r="I189" s="61"/>
      <c r="J189" s="59"/>
      <c r="K189" s="60"/>
    </row>
    <row r="190" spans="1:11" ht="19.5" customHeight="1" hidden="1">
      <c r="A190" s="817"/>
      <c r="B190" s="69"/>
      <c r="C190" s="61"/>
      <c r="D190" s="59"/>
      <c r="E190" s="60"/>
      <c r="F190" s="61"/>
      <c r="G190" s="59"/>
      <c r="H190" s="60"/>
      <c r="I190" s="61"/>
      <c r="J190" s="59"/>
      <c r="K190" s="60"/>
    </row>
    <row r="191" spans="1:11" ht="19.5" customHeight="1" hidden="1" thickBot="1">
      <c r="A191" s="817"/>
      <c r="B191" s="66"/>
      <c r="C191" s="61"/>
      <c r="D191" s="59"/>
      <c r="E191" s="60"/>
      <c r="F191" s="61"/>
      <c r="G191" s="59"/>
      <c r="H191" s="60"/>
      <c r="I191" s="61"/>
      <c r="J191" s="59"/>
      <c r="K191" s="60"/>
    </row>
    <row r="192" spans="1:11" ht="19.5" customHeight="1" hidden="1" thickBot="1">
      <c r="A192" s="817"/>
      <c r="B192" s="67"/>
      <c r="C192" s="62"/>
      <c r="D192" s="63"/>
      <c r="E192" s="64"/>
      <c r="F192" s="61"/>
      <c r="G192" s="59"/>
      <c r="H192" s="60"/>
      <c r="I192" s="61"/>
      <c r="J192" s="59"/>
      <c r="K192" s="60"/>
    </row>
    <row r="193" spans="1:11" ht="19.5" customHeight="1" thickBot="1">
      <c r="A193" s="818"/>
      <c r="B193" s="45" t="s">
        <v>125</v>
      </c>
      <c r="C193" s="70">
        <f>SUM(C188:C192)</f>
        <v>0</v>
      </c>
      <c r="D193" s="71"/>
      <c r="E193" s="75">
        <f>SUM(E188:E192)</f>
        <v>120</v>
      </c>
      <c r="F193" s="70">
        <f>SUM(F188:F192)</f>
        <v>0</v>
      </c>
      <c r="G193" s="71"/>
      <c r="H193" s="75">
        <f>SUM(H188:H192)</f>
        <v>120</v>
      </c>
      <c r="I193" s="70">
        <f>SUM(I188:I192)</f>
        <v>0</v>
      </c>
      <c r="J193" s="71"/>
      <c r="K193" s="75">
        <f>SUM(K188:K192)</f>
        <v>20</v>
      </c>
    </row>
    <row r="194" spans="1:11" ht="19.5" customHeight="1" hidden="1">
      <c r="A194" s="7"/>
      <c r="B194" s="8"/>
      <c r="C194" s="9"/>
      <c r="D194" s="9"/>
      <c r="E194" s="9"/>
      <c r="F194" s="9"/>
      <c r="G194" s="9"/>
      <c r="H194" s="9"/>
      <c r="I194" s="9"/>
      <c r="J194" s="9"/>
      <c r="K194" s="10"/>
    </row>
    <row r="195" spans="1:11" ht="19.5" customHeight="1" hidden="1">
      <c r="A195" s="816" t="s">
        <v>154</v>
      </c>
      <c r="B195" s="65"/>
      <c r="C195" s="58"/>
      <c r="D195" s="56"/>
      <c r="E195" s="57"/>
      <c r="F195" s="58"/>
      <c r="G195" s="56"/>
      <c r="H195" s="57"/>
      <c r="I195" s="58"/>
      <c r="J195" s="56"/>
      <c r="K195" s="57"/>
    </row>
    <row r="196" spans="1:11" ht="19.5" customHeight="1" hidden="1">
      <c r="A196" s="817"/>
      <c r="B196" s="69"/>
      <c r="C196" s="78"/>
      <c r="D196" s="79"/>
      <c r="E196" s="80"/>
      <c r="F196" s="78"/>
      <c r="G196" s="79"/>
      <c r="H196" s="80"/>
      <c r="I196" s="78"/>
      <c r="J196" s="79"/>
      <c r="K196" s="80"/>
    </row>
    <row r="197" spans="1:11" ht="19.5" customHeight="1" hidden="1">
      <c r="A197" s="817"/>
      <c r="B197" s="69"/>
      <c r="C197" s="78"/>
      <c r="D197" s="79"/>
      <c r="E197" s="80"/>
      <c r="F197" s="78"/>
      <c r="G197" s="79"/>
      <c r="H197" s="80"/>
      <c r="I197" s="78"/>
      <c r="J197" s="79"/>
      <c r="K197" s="80"/>
    </row>
    <row r="198" spans="1:11" ht="19.5" customHeight="1" hidden="1" thickBot="1">
      <c r="A198" s="817"/>
      <c r="B198" s="69"/>
      <c r="C198" s="78"/>
      <c r="D198" s="79"/>
      <c r="E198" s="80"/>
      <c r="F198" s="78"/>
      <c r="G198" s="79"/>
      <c r="H198" s="80"/>
      <c r="I198" s="78"/>
      <c r="J198" s="79"/>
      <c r="K198" s="80"/>
    </row>
    <row r="199" spans="1:11" ht="19.5" customHeight="1" hidden="1" thickBot="1">
      <c r="A199" s="817"/>
      <c r="B199" s="69"/>
      <c r="C199" s="61"/>
      <c r="D199" s="59"/>
      <c r="E199" s="60"/>
      <c r="F199" s="61"/>
      <c r="G199" s="59"/>
      <c r="H199" s="60"/>
      <c r="I199" s="61"/>
      <c r="J199" s="59"/>
      <c r="K199" s="60"/>
    </row>
    <row r="200" spans="1:11" ht="19.5" customHeight="1" hidden="1" thickBot="1">
      <c r="A200" s="817"/>
      <c r="B200" s="67"/>
      <c r="C200" s="62"/>
      <c r="D200" s="63"/>
      <c r="E200" s="64"/>
      <c r="F200" s="61"/>
      <c r="G200" s="59"/>
      <c r="H200" s="60"/>
      <c r="I200" s="61"/>
      <c r="J200" s="59"/>
      <c r="K200" s="60"/>
    </row>
    <row r="201" spans="1:11" ht="19.5" customHeight="1" hidden="1" thickBot="1">
      <c r="A201" s="818"/>
      <c r="B201" s="45" t="s">
        <v>125</v>
      </c>
      <c r="C201" s="70">
        <f>SUM(C195:C200)</f>
        <v>0</v>
      </c>
      <c r="D201" s="71"/>
      <c r="E201" s="75">
        <f>SUM(E195:E200)</f>
        <v>0</v>
      </c>
      <c r="F201" s="70">
        <f>SUM(F195:F200)</f>
        <v>0</v>
      </c>
      <c r="G201" s="71"/>
      <c r="H201" s="75">
        <f>SUM(H195:H200)</f>
        <v>0</v>
      </c>
      <c r="I201" s="70">
        <f>SUM(I195:I200)</f>
        <v>0</v>
      </c>
      <c r="J201" s="71"/>
      <c r="K201" s="75">
        <f>SUM(K195:K200)</f>
        <v>0</v>
      </c>
    </row>
    <row r="202" spans="1:11" ht="19.5" customHeight="1" hidden="1" thickBot="1">
      <c r="A202" s="7"/>
      <c r="B202" s="8"/>
      <c r="C202" s="9"/>
      <c r="D202" s="9"/>
      <c r="E202" s="9"/>
      <c r="F202" s="9"/>
      <c r="G202" s="9"/>
      <c r="H202" s="9"/>
      <c r="I202" s="9"/>
      <c r="J202" s="9"/>
      <c r="K202" s="10"/>
    </row>
    <row r="203" spans="1:11" ht="19.5" customHeight="1" hidden="1" thickBot="1">
      <c r="A203" s="816" t="s">
        <v>155</v>
      </c>
      <c r="B203" s="65"/>
      <c r="C203" s="58"/>
      <c r="D203" s="56"/>
      <c r="E203" s="57"/>
      <c r="F203" s="58"/>
      <c r="G203" s="56"/>
      <c r="H203" s="57"/>
      <c r="I203" s="58"/>
      <c r="J203" s="56"/>
      <c r="K203" s="57"/>
    </row>
    <row r="204" spans="1:11" ht="19.5" customHeight="1" hidden="1">
      <c r="A204" s="817"/>
      <c r="B204" s="69"/>
      <c r="C204" s="78"/>
      <c r="D204" s="79"/>
      <c r="E204" s="80"/>
      <c r="F204" s="78"/>
      <c r="G204" s="79"/>
      <c r="H204" s="80"/>
      <c r="I204" s="78"/>
      <c r="J204" s="79"/>
      <c r="K204" s="80"/>
    </row>
    <row r="205" spans="1:11" ht="19.5" customHeight="1" hidden="1" thickBot="1">
      <c r="A205" s="817"/>
      <c r="B205" s="69"/>
      <c r="C205" s="78"/>
      <c r="D205" s="79"/>
      <c r="E205" s="80"/>
      <c r="F205" s="78"/>
      <c r="G205" s="79"/>
      <c r="H205" s="80"/>
      <c r="I205" s="78"/>
      <c r="J205" s="79"/>
      <c r="K205" s="80"/>
    </row>
    <row r="206" spans="1:11" ht="19.5" customHeight="1" hidden="1">
      <c r="A206" s="817"/>
      <c r="B206" s="69"/>
      <c r="C206" s="78"/>
      <c r="D206" s="79"/>
      <c r="E206" s="80"/>
      <c r="F206" s="78"/>
      <c r="G206" s="79"/>
      <c r="H206" s="80"/>
      <c r="I206" s="78"/>
      <c r="J206" s="79"/>
      <c r="K206" s="80"/>
    </row>
    <row r="207" spans="1:11" ht="19.5" customHeight="1" hidden="1">
      <c r="A207" s="817"/>
      <c r="B207" s="69"/>
      <c r="C207" s="61"/>
      <c r="D207" s="59"/>
      <c r="E207" s="60"/>
      <c r="F207" s="61"/>
      <c r="G207" s="59"/>
      <c r="H207" s="60"/>
      <c r="I207" s="61"/>
      <c r="J207" s="59"/>
      <c r="K207" s="60"/>
    </row>
    <row r="208" spans="1:11" ht="19.5" customHeight="1" hidden="1">
      <c r="A208" s="817"/>
      <c r="B208" s="67"/>
      <c r="C208" s="62"/>
      <c r="D208" s="63"/>
      <c r="E208" s="64"/>
      <c r="F208" s="61"/>
      <c r="G208" s="59"/>
      <c r="H208" s="60"/>
      <c r="I208" s="61"/>
      <c r="J208" s="59"/>
      <c r="K208" s="60"/>
    </row>
    <row r="209" spans="1:11" ht="19.5" customHeight="1" hidden="1">
      <c r="A209" s="818"/>
      <c r="B209" s="45" t="s">
        <v>125</v>
      </c>
      <c r="C209" s="70">
        <f>SUM(C203:C208)</f>
        <v>0</v>
      </c>
      <c r="D209" s="71"/>
      <c r="E209" s="75">
        <f>SUM(E203:E208)</f>
        <v>0</v>
      </c>
      <c r="F209" s="70">
        <f>SUM(F203:F208)</f>
        <v>0</v>
      </c>
      <c r="G209" s="71"/>
      <c r="H209" s="75">
        <f>SUM(H203:H208)</f>
        <v>0</v>
      </c>
      <c r="I209" s="70">
        <f>SUM(I203:I208)</f>
        <v>0</v>
      </c>
      <c r="J209" s="71"/>
      <c r="K209" s="75">
        <f>SUM(K203:K208)</f>
        <v>0</v>
      </c>
    </row>
    <row r="210" spans="1:11" ht="19.5" customHeight="1" hidden="1" thickBot="1">
      <c r="A210" s="7"/>
      <c r="B210" s="8"/>
      <c r="C210" s="9"/>
      <c r="D210" s="9"/>
      <c r="E210" s="9"/>
      <c r="F210" s="9"/>
      <c r="G210" s="9"/>
      <c r="H210" s="9"/>
      <c r="I210" s="9"/>
      <c r="J210" s="9"/>
      <c r="K210" s="10"/>
    </row>
    <row r="211" spans="1:11" ht="19.5" customHeight="1" hidden="1" thickBot="1">
      <c r="A211" s="816" t="s">
        <v>156</v>
      </c>
      <c r="B211" s="65"/>
      <c r="C211" s="58"/>
      <c r="D211" s="56"/>
      <c r="E211" s="57"/>
      <c r="F211" s="58"/>
      <c r="G211" s="56"/>
      <c r="H211" s="57"/>
      <c r="I211" s="58"/>
      <c r="J211" s="56"/>
      <c r="K211" s="57"/>
    </row>
    <row r="212" spans="1:11" ht="19.5" customHeight="1" hidden="1" thickBot="1">
      <c r="A212" s="817"/>
      <c r="B212" s="69"/>
      <c r="C212" s="61"/>
      <c r="D212" s="59"/>
      <c r="E212" s="60"/>
      <c r="F212" s="61"/>
      <c r="G212" s="59"/>
      <c r="H212" s="60"/>
      <c r="I212" s="61"/>
      <c r="J212" s="59"/>
      <c r="K212" s="60"/>
    </row>
    <row r="213" spans="1:11" ht="19.5" customHeight="1" hidden="1">
      <c r="A213" s="817"/>
      <c r="B213" s="69"/>
      <c r="C213" s="61"/>
      <c r="D213" s="59"/>
      <c r="E213" s="60"/>
      <c r="F213" s="61"/>
      <c r="G213" s="59"/>
      <c r="H213" s="60"/>
      <c r="I213" s="61"/>
      <c r="J213" s="59"/>
      <c r="K213" s="60"/>
    </row>
    <row r="214" spans="1:11" ht="19.5" customHeight="1" hidden="1">
      <c r="A214" s="817"/>
      <c r="B214" s="69"/>
      <c r="C214" s="61"/>
      <c r="D214" s="59"/>
      <c r="E214" s="60"/>
      <c r="F214" s="61"/>
      <c r="G214" s="59"/>
      <c r="H214" s="60"/>
      <c r="I214" s="61"/>
      <c r="J214" s="59"/>
      <c r="K214" s="60"/>
    </row>
    <row r="215" spans="1:11" ht="19.5" customHeight="1" hidden="1">
      <c r="A215" s="817"/>
      <c r="B215" s="66"/>
      <c r="C215" s="61"/>
      <c r="D215" s="59"/>
      <c r="E215" s="60"/>
      <c r="F215" s="61"/>
      <c r="G215" s="59"/>
      <c r="H215" s="60"/>
      <c r="I215" s="61"/>
      <c r="J215" s="59"/>
      <c r="K215" s="60"/>
    </row>
    <row r="216" spans="1:11" ht="19.5" customHeight="1" hidden="1">
      <c r="A216" s="817"/>
      <c r="B216" s="67"/>
      <c r="C216" s="62"/>
      <c r="D216" s="63"/>
      <c r="E216" s="64"/>
      <c r="F216" s="61"/>
      <c r="G216" s="59"/>
      <c r="H216" s="60"/>
      <c r="I216" s="61"/>
      <c r="J216" s="59"/>
      <c r="K216" s="60"/>
    </row>
    <row r="217" spans="1:11" ht="19.5" customHeight="1" hidden="1" thickBot="1">
      <c r="A217" s="818"/>
      <c r="B217" s="45" t="s">
        <v>125</v>
      </c>
      <c r="C217" s="70">
        <f>SUM(C211:C216)</f>
        <v>0</v>
      </c>
      <c r="D217" s="71"/>
      <c r="E217" s="75">
        <f>SUM(E211:E216)</f>
        <v>0</v>
      </c>
      <c r="F217" s="70">
        <f>SUM(F211:F216)</f>
        <v>0</v>
      </c>
      <c r="G217" s="71"/>
      <c r="H217" s="75">
        <f>SUM(H211:H216)</f>
        <v>0</v>
      </c>
      <c r="I217" s="70">
        <f>SUM(I211:I216)</f>
        <v>0</v>
      </c>
      <c r="J217" s="71"/>
      <c r="K217" s="75">
        <f>SUM(K211:K216)</f>
        <v>0</v>
      </c>
    </row>
    <row r="218" spans="1:11" ht="19.5" customHeight="1" hidden="1" thickBot="1">
      <c r="A218" s="7"/>
      <c r="B218" s="8"/>
      <c r="C218" s="9"/>
      <c r="D218" s="9"/>
      <c r="E218" s="9"/>
      <c r="F218" s="9"/>
      <c r="G218" s="9"/>
      <c r="H218" s="9"/>
      <c r="I218" s="9"/>
      <c r="J218" s="9"/>
      <c r="K218" s="10"/>
    </row>
    <row r="219" spans="1:11" ht="19.5" customHeight="1" hidden="1" thickBot="1">
      <c r="A219" s="816" t="s">
        <v>157</v>
      </c>
      <c r="B219" s="65"/>
      <c r="C219" s="58"/>
      <c r="D219" s="56"/>
      <c r="E219" s="57"/>
      <c r="F219" s="58"/>
      <c r="G219" s="56"/>
      <c r="H219" s="57"/>
      <c r="I219" s="58"/>
      <c r="J219" s="56"/>
      <c r="K219" s="57"/>
    </row>
    <row r="220" spans="1:11" ht="19.5" customHeight="1" hidden="1">
      <c r="A220" s="817"/>
      <c r="B220" s="69"/>
      <c r="C220" s="78"/>
      <c r="D220" s="79"/>
      <c r="E220" s="80"/>
      <c r="F220" s="78"/>
      <c r="G220" s="79"/>
      <c r="H220" s="80"/>
      <c r="I220" s="78"/>
      <c r="J220" s="79"/>
      <c r="K220" s="80"/>
    </row>
    <row r="221" spans="1:11" ht="19.5" customHeight="1" hidden="1">
      <c r="A221" s="817"/>
      <c r="B221" s="69"/>
      <c r="C221" s="78"/>
      <c r="D221" s="79"/>
      <c r="E221" s="80"/>
      <c r="F221" s="78"/>
      <c r="G221" s="79"/>
      <c r="H221" s="80"/>
      <c r="I221" s="78"/>
      <c r="J221" s="79"/>
      <c r="K221" s="80"/>
    </row>
    <row r="222" spans="1:11" ht="19.5" customHeight="1" hidden="1">
      <c r="A222" s="817"/>
      <c r="B222" s="69"/>
      <c r="C222" s="61"/>
      <c r="D222" s="59"/>
      <c r="E222" s="60"/>
      <c r="F222" s="61"/>
      <c r="G222" s="59"/>
      <c r="H222" s="60"/>
      <c r="I222" s="61"/>
      <c r="J222" s="59"/>
      <c r="K222" s="60"/>
    </row>
    <row r="223" spans="1:11" ht="19.5" customHeight="1" hidden="1">
      <c r="A223" s="817"/>
      <c r="B223" s="67"/>
      <c r="C223" s="62"/>
      <c r="D223" s="63"/>
      <c r="E223" s="64"/>
      <c r="F223" s="61"/>
      <c r="G223" s="59"/>
      <c r="H223" s="60"/>
      <c r="I223" s="61"/>
      <c r="J223" s="59"/>
      <c r="K223" s="60"/>
    </row>
    <row r="224" spans="1:11" ht="19.5" customHeight="1" hidden="1" thickBot="1">
      <c r="A224" s="818"/>
      <c r="B224" s="45" t="s">
        <v>125</v>
      </c>
      <c r="C224" s="70">
        <f>SUM(C219:C223)</f>
        <v>0</v>
      </c>
      <c r="D224" s="71"/>
      <c r="E224" s="75">
        <f>SUM(E219:E223)</f>
        <v>0</v>
      </c>
      <c r="F224" s="70">
        <f>SUM(F219:F223)</f>
        <v>0</v>
      </c>
      <c r="G224" s="71"/>
      <c r="H224" s="75">
        <f>SUM(H219:H223)</f>
        <v>0</v>
      </c>
      <c r="I224" s="70">
        <f>SUM(I219:I223)</f>
        <v>0</v>
      </c>
      <c r="J224" s="71"/>
      <c r="K224" s="75">
        <f>SUM(K219:K223)</f>
        <v>0</v>
      </c>
    </row>
    <row r="225" spans="1:11" ht="19.5" customHeight="1" hidden="1" thickBot="1">
      <c r="A225" s="7"/>
      <c r="B225" s="8"/>
      <c r="C225" s="9"/>
      <c r="D225" s="9"/>
      <c r="E225" s="9"/>
      <c r="F225" s="9"/>
      <c r="G225" s="9"/>
      <c r="H225" s="9"/>
      <c r="I225" s="9"/>
      <c r="J225" s="9"/>
      <c r="K225" s="10"/>
    </row>
    <row r="226" spans="1:11" ht="19.5" customHeight="1" hidden="1" thickBot="1">
      <c r="A226" s="816" t="s">
        <v>158</v>
      </c>
      <c r="B226" s="65"/>
      <c r="C226" s="58"/>
      <c r="D226" s="56"/>
      <c r="E226" s="57"/>
      <c r="F226" s="58"/>
      <c r="G226" s="56"/>
      <c r="H226" s="57"/>
      <c r="I226" s="58"/>
      <c r="J226" s="56"/>
      <c r="K226" s="57"/>
    </row>
    <row r="227" spans="1:11" ht="19.5" customHeight="1" hidden="1">
      <c r="A227" s="817"/>
      <c r="B227" s="69"/>
      <c r="C227" s="78"/>
      <c r="D227" s="79"/>
      <c r="E227" s="80"/>
      <c r="F227" s="78"/>
      <c r="G227" s="79"/>
      <c r="H227" s="80"/>
      <c r="I227" s="78"/>
      <c r="J227" s="79"/>
      <c r="K227" s="80"/>
    </row>
    <row r="228" spans="1:11" ht="19.5" customHeight="1" hidden="1">
      <c r="A228" s="817"/>
      <c r="B228" s="69"/>
      <c r="C228" s="78"/>
      <c r="D228" s="79"/>
      <c r="E228" s="80"/>
      <c r="F228" s="78"/>
      <c r="G228" s="79"/>
      <c r="H228" s="80"/>
      <c r="I228" s="78"/>
      <c r="J228" s="79"/>
      <c r="K228" s="80"/>
    </row>
    <row r="229" spans="1:11" ht="19.5" customHeight="1" hidden="1">
      <c r="A229" s="817"/>
      <c r="B229" s="66"/>
      <c r="C229" s="61"/>
      <c r="D229" s="59"/>
      <c r="E229" s="60"/>
      <c r="F229" s="61"/>
      <c r="G229" s="59"/>
      <c r="H229" s="60"/>
      <c r="I229" s="61"/>
      <c r="J229" s="59"/>
      <c r="K229" s="60"/>
    </row>
    <row r="230" spans="1:11" ht="19.5" customHeight="1" hidden="1">
      <c r="A230" s="817"/>
      <c r="B230" s="67"/>
      <c r="C230" s="62"/>
      <c r="D230" s="63"/>
      <c r="E230" s="64"/>
      <c r="F230" s="61"/>
      <c r="G230" s="59"/>
      <c r="H230" s="60"/>
      <c r="I230" s="61"/>
      <c r="J230" s="59"/>
      <c r="K230" s="60"/>
    </row>
    <row r="231" spans="1:11" ht="19.5" customHeight="1" hidden="1" thickBot="1">
      <c r="A231" s="818"/>
      <c r="B231" s="45" t="s">
        <v>125</v>
      </c>
      <c r="C231" s="70">
        <f>SUM(C226:C230)</f>
        <v>0</v>
      </c>
      <c r="D231" s="71"/>
      <c r="E231" s="75">
        <f>SUM(E226:E230)</f>
        <v>0</v>
      </c>
      <c r="F231" s="70">
        <f>SUM(F226:F230)</f>
        <v>0</v>
      </c>
      <c r="G231" s="71"/>
      <c r="H231" s="75">
        <f>SUM(H226:H230)</f>
        <v>0</v>
      </c>
      <c r="I231" s="70">
        <f>SUM(I226:I230)</f>
        <v>0</v>
      </c>
      <c r="J231" s="71"/>
      <c r="K231" s="75">
        <f>SUM(K226:K230)</f>
        <v>0</v>
      </c>
    </row>
    <row r="232" spans="1:11" ht="19.5" customHeight="1" thickBot="1">
      <c r="A232" s="7"/>
      <c r="B232" s="8"/>
      <c r="C232" s="9"/>
      <c r="D232" s="9"/>
      <c r="E232" s="9"/>
      <c r="F232" s="9"/>
      <c r="G232" s="9"/>
      <c r="H232" s="9"/>
      <c r="I232" s="9"/>
      <c r="J232" s="9"/>
      <c r="K232" s="10"/>
    </row>
    <row r="233" spans="1:11" ht="19.5" customHeight="1" thickBot="1">
      <c r="A233" s="824" t="s">
        <v>16</v>
      </c>
      <c r="B233" s="825"/>
      <c r="C233" s="236">
        <f>C193+C201+C209+C217+C224+C231</f>
        <v>0</v>
      </c>
      <c r="D233" s="237"/>
      <c r="E233" s="239">
        <f>E193+E201+E209+E217+E224+E231</f>
        <v>120</v>
      </c>
      <c r="F233" s="236">
        <f>F193+F201+F209+F217+F224+F231</f>
        <v>0</v>
      </c>
      <c r="G233" s="237"/>
      <c r="H233" s="239">
        <f>H193+H201+H209+H217+H224+H231</f>
        <v>120</v>
      </c>
      <c r="I233" s="236">
        <f>I193+I201+I209+I217+I224+I231</f>
        <v>0</v>
      </c>
      <c r="J233" s="237"/>
      <c r="K233" s="239">
        <f>K193+K201+K209+K217+K224+K231</f>
        <v>20</v>
      </c>
    </row>
    <row r="234" spans="1:11" ht="19.5" customHeight="1" thickBot="1">
      <c r="A234" s="7"/>
      <c r="B234" s="8"/>
      <c r="C234" s="9"/>
      <c r="D234" s="9"/>
      <c r="E234" s="9"/>
      <c r="F234" s="9"/>
      <c r="G234" s="9"/>
      <c r="H234" s="9"/>
      <c r="I234" s="9"/>
      <c r="J234" s="9"/>
      <c r="K234" s="10"/>
    </row>
    <row r="235" spans="1:11" ht="19.5" customHeight="1">
      <c r="A235" s="831" t="s">
        <v>113</v>
      </c>
      <c r="B235" s="832"/>
      <c r="C235" s="832"/>
      <c r="D235" s="832"/>
      <c r="E235" s="832"/>
      <c r="F235" s="832"/>
      <c r="G235" s="832"/>
      <c r="H235" s="832"/>
      <c r="I235" s="832"/>
      <c r="J235" s="832"/>
      <c r="K235" s="833"/>
    </row>
    <row r="236" spans="1:11" ht="19.5" customHeight="1" hidden="1" thickBot="1">
      <c r="A236" s="837" t="s">
        <v>38</v>
      </c>
      <c r="B236" s="838"/>
      <c r="C236" s="838"/>
      <c r="D236" s="838"/>
      <c r="E236" s="838"/>
      <c r="F236" s="838"/>
      <c r="G236" s="838"/>
      <c r="H236" s="838"/>
      <c r="I236" s="838"/>
      <c r="J236" s="838"/>
      <c r="K236" s="839"/>
    </row>
    <row r="237" spans="1:11" ht="19.5" customHeight="1" hidden="1">
      <c r="A237" s="816" t="s">
        <v>256</v>
      </c>
      <c r="B237" s="69"/>
      <c r="C237" s="78"/>
      <c r="D237" s="79"/>
      <c r="E237" s="80"/>
      <c r="F237" s="78"/>
      <c r="G237" s="79"/>
      <c r="H237" s="80"/>
      <c r="I237" s="78"/>
      <c r="J237" s="79"/>
      <c r="K237" s="80"/>
    </row>
    <row r="238" spans="1:11" ht="19.5" customHeight="1" hidden="1">
      <c r="A238" s="817"/>
      <c r="B238" s="69"/>
      <c r="C238" s="78"/>
      <c r="D238" s="79"/>
      <c r="E238" s="80"/>
      <c r="F238" s="78"/>
      <c r="G238" s="79"/>
      <c r="H238" s="80"/>
      <c r="I238" s="78"/>
      <c r="J238" s="79"/>
      <c r="K238" s="80"/>
    </row>
    <row r="239" spans="1:11" ht="19.5" customHeight="1" hidden="1">
      <c r="A239" s="817"/>
      <c r="B239" s="69"/>
      <c r="C239" s="78"/>
      <c r="D239" s="79"/>
      <c r="E239" s="80"/>
      <c r="F239" s="78"/>
      <c r="G239" s="79"/>
      <c r="H239" s="80"/>
      <c r="I239" s="78"/>
      <c r="J239" s="79"/>
      <c r="K239" s="80"/>
    </row>
    <row r="240" spans="1:11" ht="19.5" customHeight="1" hidden="1" thickBot="1">
      <c r="A240" s="817"/>
      <c r="B240" s="69"/>
      <c r="C240" s="78"/>
      <c r="D240" s="79"/>
      <c r="E240" s="80"/>
      <c r="F240" s="78"/>
      <c r="G240" s="79"/>
      <c r="H240" s="80"/>
      <c r="I240" s="78"/>
      <c r="J240" s="79"/>
      <c r="K240" s="80"/>
    </row>
    <row r="241" spans="1:11" ht="19.5" customHeight="1" hidden="1" thickBot="1">
      <c r="A241" s="817"/>
      <c r="B241" s="66"/>
      <c r="C241" s="61"/>
      <c r="D241" s="59"/>
      <c r="E241" s="60"/>
      <c r="F241" s="61"/>
      <c r="G241" s="59"/>
      <c r="H241" s="60"/>
      <c r="I241" s="61"/>
      <c r="J241" s="59"/>
      <c r="K241" s="60"/>
    </row>
    <row r="242" spans="1:11" ht="19.5" customHeight="1" hidden="1" thickBot="1">
      <c r="A242" s="818"/>
      <c r="B242" s="45" t="s">
        <v>125</v>
      </c>
      <c r="C242" s="70">
        <f>SUM(C237:C241)</f>
        <v>0</v>
      </c>
      <c r="D242" s="71"/>
      <c r="E242" s="75">
        <f>SUM(E237:E241)</f>
        <v>0</v>
      </c>
      <c r="F242" s="70">
        <f>SUM(F237:F241)</f>
        <v>0</v>
      </c>
      <c r="G242" s="71"/>
      <c r="H242" s="75">
        <f>SUM(H237:H241)</f>
        <v>0</v>
      </c>
      <c r="I242" s="70">
        <f>SUM(I237:I241)</f>
        <v>0</v>
      </c>
      <c r="J242" s="71"/>
      <c r="K242" s="75">
        <f>SUM(K237:K241)</f>
        <v>0</v>
      </c>
    </row>
    <row r="243" spans="1:11" ht="19.5" customHeight="1" hidden="1" thickBot="1">
      <c r="A243" s="819" t="s">
        <v>45</v>
      </c>
      <c r="B243" s="820"/>
      <c r="C243" s="72">
        <f>C242</f>
        <v>0</v>
      </c>
      <c r="D243" s="73"/>
      <c r="E243" s="74">
        <f>E242</f>
        <v>0</v>
      </c>
      <c r="F243" s="72">
        <f>F242</f>
        <v>0</v>
      </c>
      <c r="G243" s="73"/>
      <c r="H243" s="74">
        <f>H242</f>
        <v>0</v>
      </c>
      <c r="I243" s="72">
        <f>I242</f>
        <v>0</v>
      </c>
      <c r="J243" s="73"/>
      <c r="K243" s="74">
        <f>K242</f>
        <v>0</v>
      </c>
    </row>
    <row r="244" spans="1:11" ht="19.5" customHeight="1" thickBot="1">
      <c r="A244" s="7"/>
      <c r="B244" s="8"/>
      <c r="C244" s="9"/>
      <c r="D244" s="9"/>
      <c r="E244" s="9"/>
      <c r="F244" s="9"/>
      <c r="G244" s="9"/>
      <c r="H244" s="9"/>
      <c r="I244" s="9"/>
      <c r="J244" s="9"/>
      <c r="K244" s="10"/>
    </row>
    <row r="245" spans="1:11" ht="19.5" customHeight="1" thickBot="1">
      <c r="A245" s="821" t="s">
        <v>48</v>
      </c>
      <c r="B245" s="840"/>
      <c r="C245" s="822"/>
      <c r="D245" s="822"/>
      <c r="E245" s="822"/>
      <c r="F245" s="822"/>
      <c r="G245" s="822"/>
      <c r="H245" s="822"/>
      <c r="I245" s="822"/>
      <c r="J245" s="822"/>
      <c r="K245" s="823"/>
    </row>
    <row r="246" spans="1:11" ht="60" customHeight="1" thickBot="1">
      <c r="A246" s="829" t="s">
        <v>46</v>
      </c>
      <c r="B246" s="43" t="s">
        <v>415</v>
      </c>
      <c r="C246" s="120">
        <v>1500</v>
      </c>
      <c r="D246" s="120" t="s">
        <v>107</v>
      </c>
      <c r="E246" s="240">
        <v>3500</v>
      </c>
      <c r="F246" s="169"/>
      <c r="G246" s="120"/>
      <c r="H246" s="241">
        <v>2000</v>
      </c>
      <c r="I246" s="169"/>
      <c r="J246" s="170"/>
      <c r="K246" s="171">
        <v>2000</v>
      </c>
    </row>
    <row r="247" spans="1:11" ht="19.5" customHeight="1" hidden="1">
      <c r="A247" s="830"/>
      <c r="B247" s="43"/>
      <c r="C247" s="120"/>
      <c r="D247" s="120"/>
      <c r="E247" s="240"/>
      <c r="F247" s="242"/>
      <c r="G247" s="79"/>
      <c r="H247" s="243"/>
      <c r="I247" s="244"/>
      <c r="J247" s="245"/>
      <c r="K247" s="246"/>
    </row>
    <row r="248" spans="1:11" ht="19.5" customHeight="1" hidden="1">
      <c r="A248" s="830"/>
      <c r="B248" s="43"/>
      <c r="C248" s="247"/>
      <c r="D248" s="120"/>
      <c r="E248" s="247"/>
      <c r="F248" s="78"/>
      <c r="G248" s="79"/>
      <c r="H248" s="80"/>
      <c r="I248" s="78"/>
      <c r="J248" s="79"/>
      <c r="K248" s="80"/>
    </row>
    <row r="249" spans="1:11" ht="19.5" customHeight="1" hidden="1" thickBot="1">
      <c r="A249" s="830"/>
      <c r="B249" s="43"/>
      <c r="C249" s="247"/>
      <c r="D249" s="120"/>
      <c r="E249" s="247"/>
      <c r="F249" s="78"/>
      <c r="G249" s="79"/>
      <c r="H249" s="80"/>
      <c r="I249" s="78"/>
      <c r="J249" s="79"/>
      <c r="K249" s="80"/>
    </row>
    <row r="250" spans="1:11" ht="19.5" customHeight="1" hidden="1" thickBot="1">
      <c r="A250" s="830"/>
      <c r="B250" s="43"/>
      <c r="C250" s="247"/>
      <c r="D250" s="120"/>
      <c r="E250" s="247"/>
      <c r="F250" s="78"/>
      <c r="G250" s="79"/>
      <c r="H250" s="80"/>
      <c r="I250" s="78"/>
      <c r="J250" s="79"/>
      <c r="K250" s="80"/>
    </row>
    <row r="251" spans="1:11" ht="19.5" customHeight="1" hidden="1" thickBot="1">
      <c r="A251" s="830"/>
      <c r="B251" s="43"/>
      <c r="C251" s="247"/>
      <c r="D251" s="120"/>
      <c r="E251" s="247"/>
      <c r="F251" s="61"/>
      <c r="G251" s="59"/>
      <c r="H251" s="60"/>
      <c r="I251" s="61"/>
      <c r="J251" s="59"/>
      <c r="K251" s="60"/>
    </row>
    <row r="252" spans="1:11" ht="19.5" customHeight="1" thickBot="1">
      <c r="A252" s="830"/>
      <c r="B252" s="15"/>
      <c r="C252" s="247"/>
      <c r="D252" s="120"/>
      <c r="E252" s="247"/>
      <c r="F252" s="88"/>
      <c r="G252" s="89"/>
      <c r="H252" s="90"/>
      <c r="I252" s="88"/>
      <c r="J252" s="89"/>
      <c r="K252" s="90"/>
    </row>
    <row r="253" spans="1:11" ht="19.5" customHeight="1" thickBot="1">
      <c r="A253" s="818"/>
      <c r="B253" s="68" t="s">
        <v>125</v>
      </c>
      <c r="C253" s="70">
        <f>SUM(C246:C252)</f>
        <v>1500</v>
      </c>
      <c r="D253" s="71"/>
      <c r="E253" s="75">
        <f>SUM(E246:E252)</f>
        <v>3500</v>
      </c>
      <c r="F253" s="70">
        <f>SUM(F246:F252)</f>
        <v>0</v>
      </c>
      <c r="G253" s="71"/>
      <c r="H253" s="75">
        <f>SUM(H246:H252)</f>
        <v>2000</v>
      </c>
      <c r="I253" s="70">
        <f>SUM(I246:I252)</f>
        <v>0</v>
      </c>
      <c r="J253" s="71"/>
      <c r="K253" s="75">
        <f>SUM(K246:K252)</f>
        <v>2000</v>
      </c>
    </row>
    <row r="254" spans="1:11" ht="19.5" customHeight="1" thickBot="1">
      <c r="A254" s="819" t="s">
        <v>47</v>
      </c>
      <c r="B254" s="820"/>
      <c r="C254" s="72">
        <f>C253</f>
        <v>1500</v>
      </c>
      <c r="D254" s="73"/>
      <c r="E254" s="74">
        <f>E253</f>
        <v>3500</v>
      </c>
      <c r="F254" s="72">
        <f>F253</f>
        <v>0</v>
      </c>
      <c r="G254" s="73"/>
      <c r="H254" s="74">
        <f>H253</f>
        <v>2000</v>
      </c>
      <c r="I254" s="72">
        <f>I253</f>
        <v>0</v>
      </c>
      <c r="J254" s="73"/>
      <c r="K254" s="74">
        <f>K253</f>
        <v>2000</v>
      </c>
    </row>
    <row r="255" spans="1:11" ht="19.5" customHeight="1" thickBot="1">
      <c r="A255" s="7"/>
      <c r="B255" s="8"/>
      <c r="C255" s="9"/>
      <c r="D255" s="9"/>
      <c r="E255" s="9"/>
      <c r="F255" s="9"/>
      <c r="G255" s="9"/>
      <c r="H255" s="9"/>
      <c r="I255" s="9"/>
      <c r="J255" s="9"/>
      <c r="K255" s="10"/>
    </row>
    <row r="256" spans="1:11" ht="19.5" customHeight="1" thickBot="1">
      <c r="A256" s="824" t="s">
        <v>37</v>
      </c>
      <c r="B256" s="825"/>
      <c r="C256" s="236">
        <f>C243+C254</f>
        <v>1500</v>
      </c>
      <c r="D256" s="237"/>
      <c r="E256" s="238">
        <f>E243+E254</f>
        <v>3500</v>
      </c>
      <c r="F256" s="236">
        <f>F243+F254</f>
        <v>0</v>
      </c>
      <c r="G256" s="237"/>
      <c r="H256" s="238">
        <f>H243+H254</f>
        <v>2000</v>
      </c>
      <c r="I256" s="236">
        <f>I243+I254</f>
        <v>0</v>
      </c>
      <c r="J256" s="237"/>
      <c r="K256" s="238">
        <f>K243+K254</f>
        <v>2000</v>
      </c>
    </row>
    <row r="257" spans="1:11" ht="19.5" customHeight="1" thickBot="1">
      <c r="A257" s="7"/>
      <c r="B257" s="8"/>
      <c r="C257" s="9"/>
      <c r="D257" s="9"/>
      <c r="E257" s="9"/>
      <c r="F257" s="9"/>
      <c r="G257" s="9"/>
      <c r="H257" s="9"/>
      <c r="I257" s="9"/>
      <c r="J257" s="9"/>
      <c r="K257" s="10"/>
    </row>
    <row r="258" spans="1:11" ht="19.5" customHeight="1">
      <c r="A258" s="831" t="s">
        <v>78</v>
      </c>
      <c r="B258" s="832"/>
      <c r="C258" s="832"/>
      <c r="D258" s="832"/>
      <c r="E258" s="832"/>
      <c r="F258" s="832"/>
      <c r="G258" s="832"/>
      <c r="H258" s="832"/>
      <c r="I258" s="832"/>
      <c r="J258" s="832"/>
      <c r="K258" s="833"/>
    </row>
    <row r="259" spans="1:11" ht="19.5" customHeight="1" thickBot="1">
      <c r="A259" s="837" t="s">
        <v>12</v>
      </c>
      <c r="B259" s="838"/>
      <c r="C259" s="838"/>
      <c r="D259" s="838"/>
      <c r="E259" s="838"/>
      <c r="F259" s="838"/>
      <c r="G259" s="838"/>
      <c r="H259" s="838"/>
      <c r="I259" s="838"/>
      <c r="J259" s="838"/>
      <c r="K259" s="839"/>
    </row>
    <row r="260" spans="1:11" ht="19.5" customHeight="1">
      <c r="A260" s="816" t="s">
        <v>166</v>
      </c>
      <c r="B260" s="65" t="s">
        <v>248</v>
      </c>
      <c r="C260" s="168" t="s">
        <v>114</v>
      </c>
      <c r="D260" s="56"/>
      <c r="E260" s="57">
        <v>50</v>
      </c>
      <c r="F260" s="168" t="s">
        <v>114</v>
      </c>
      <c r="G260" s="56"/>
      <c r="H260" s="57">
        <v>50</v>
      </c>
      <c r="I260" s="168" t="s">
        <v>114</v>
      </c>
      <c r="J260" s="56"/>
      <c r="K260" s="57">
        <v>50</v>
      </c>
    </row>
    <row r="261" spans="1:11" ht="19.5" customHeight="1" hidden="1">
      <c r="A261" s="817"/>
      <c r="B261" s="69"/>
      <c r="C261" s="78"/>
      <c r="D261" s="79"/>
      <c r="E261" s="80"/>
      <c r="F261" s="78"/>
      <c r="G261" s="79"/>
      <c r="H261" s="80"/>
      <c r="I261" s="78"/>
      <c r="J261" s="79"/>
      <c r="K261" s="80"/>
    </row>
    <row r="262" spans="1:11" ht="19.5" customHeight="1" hidden="1" thickBot="1">
      <c r="A262" s="817"/>
      <c r="B262" s="69"/>
      <c r="C262" s="78"/>
      <c r="D262" s="79"/>
      <c r="E262" s="80"/>
      <c r="F262" s="78"/>
      <c r="G262" s="79"/>
      <c r="H262" s="80"/>
      <c r="I262" s="78"/>
      <c r="J262" s="79"/>
      <c r="K262" s="80"/>
    </row>
    <row r="263" spans="1:11" ht="19.5" customHeight="1" thickBot="1">
      <c r="A263" s="817"/>
      <c r="B263" s="67"/>
      <c r="C263" s="62"/>
      <c r="D263" s="63"/>
      <c r="E263" s="64"/>
      <c r="F263" s="61"/>
      <c r="G263" s="59"/>
      <c r="H263" s="60"/>
      <c r="I263" s="61"/>
      <c r="J263" s="59"/>
      <c r="K263" s="60"/>
    </row>
    <row r="264" spans="1:11" ht="19.5" customHeight="1" thickBot="1">
      <c r="A264" s="818"/>
      <c r="B264" s="45" t="s">
        <v>125</v>
      </c>
      <c r="C264" s="70">
        <f>SUM(C260:C263)</f>
        <v>0</v>
      </c>
      <c r="D264" s="71"/>
      <c r="E264" s="75">
        <f>SUM(E260:E263)</f>
        <v>50</v>
      </c>
      <c r="F264" s="70">
        <f>SUM(F260:F263)</f>
        <v>0</v>
      </c>
      <c r="G264" s="71"/>
      <c r="H264" s="75">
        <f>SUM(H260:H263)</f>
        <v>50</v>
      </c>
      <c r="I264" s="70">
        <f>SUM(I260:I263)</f>
        <v>0</v>
      </c>
      <c r="J264" s="71"/>
      <c r="K264" s="75">
        <f>SUM(K260:K263)</f>
        <v>50</v>
      </c>
    </row>
    <row r="265" spans="1:11" ht="19.5" customHeight="1" thickBot="1">
      <c r="A265" s="7"/>
      <c r="B265" s="8"/>
      <c r="C265" s="9"/>
      <c r="D265" s="9"/>
      <c r="E265" s="9"/>
      <c r="F265" s="9"/>
      <c r="G265" s="9"/>
      <c r="H265" s="9"/>
      <c r="I265" s="9"/>
      <c r="J265" s="9"/>
      <c r="K265" s="10"/>
    </row>
    <row r="266" spans="1:11" ht="19.5" customHeight="1" thickBot="1">
      <c r="A266" s="816" t="s">
        <v>167</v>
      </c>
      <c r="B266" s="65" t="s">
        <v>248</v>
      </c>
      <c r="C266" s="168" t="s">
        <v>114</v>
      </c>
      <c r="D266" s="56"/>
      <c r="E266" s="57">
        <v>70</v>
      </c>
      <c r="F266" s="168" t="s">
        <v>114</v>
      </c>
      <c r="G266" s="56"/>
      <c r="H266" s="57">
        <v>70</v>
      </c>
      <c r="I266" s="168" t="s">
        <v>114</v>
      </c>
      <c r="J266" s="56"/>
      <c r="K266" s="57">
        <v>70</v>
      </c>
    </row>
    <row r="267" spans="1:11" ht="19.5" customHeight="1" hidden="1" thickBot="1">
      <c r="A267" s="817"/>
      <c r="B267" s="69"/>
      <c r="C267" s="78"/>
      <c r="D267" s="79"/>
      <c r="E267" s="80"/>
      <c r="F267" s="78"/>
      <c r="G267" s="79"/>
      <c r="H267" s="80"/>
      <c r="I267" s="78"/>
      <c r="J267" s="79"/>
      <c r="K267" s="80"/>
    </row>
    <row r="268" spans="1:11" ht="19.5" customHeight="1" hidden="1" thickBot="1">
      <c r="A268" s="817"/>
      <c r="B268" s="66"/>
      <c r="C268" s="61"/>
      <c r="D268" s="59"/>
      <c r="E268" s="60"/>
      <c r="F268" s="61"/>
      <c r="G268" s="59"/>
      <c r="H268" s="60"/>
      <c r="I268" s="61"/>
      <c r="J268" s="59"/>
      <c r="K268" s="60"/>
    </row>
    <row r="269" spans="1:11" ht="19.5" customHeight="1" hidden="1" thickBot="1">
      <c r="A269" s="817"/>
      <c r="B269" s="67"/>
      <c r="C269" s="62"/>
      <c r="D269" s="63"/>
      <c r="E269" s="64"/>
      <c r="F269" s="61"/>
      <c r="G269" s="59"/>
      <c r="H269" s="60"/>
      <c r="I269" s="61"/>
      <c r="J269" s="59"/>
      <c r="K269" s="60"/>
    </row>
    <row r="270" spans="1:11" ht="19.5" customHeight="1" thickBot="1">
      <c r="A270" s="818"/>
      <c r="B270" s="45" t="s">
        <v>125</v>
      </c>
      <c r="C270" s="70">
        <f>SUM(C266:C269)</f>
        <v>0</v>
      </c>
      <c r="D270" s="71"/>
      <c r="E270" s="75">
        <f>SUM(E266:E269)</f>
        <v>70</v>
      </c>
      <c r="F270" s="70">
        <f>SUM(F266:F269)</f>
        <v>0</v>
      </c>
      <c r="G270" s="71"/>
      <c r="H270" s="75">
        <f>SUM(H266:H269)</f>
        <v>70</v>
      </c>
      <c r="I270" s="70">
        <f>SUM(I266:I269)</f>
        <v>0</v>
      </c>
      <c r="J270" s="71"/>
      <c r="K270" s="75">
        <f>SUM(K266:K269)</f>
        <v>70</v>
      </c>
    </row>
    <row r="271" spans="1:11" ht="19.5" customHeight="1" thickBot="1">
      <c r="A271" s="819" t="s">
        <v>13</v>
      </c>
      <c r="B271" s="820"/>
      <c r="C271" s="72">
        <f>C264+C270</f>
        <v>0</v>
      </c>
      <c r="D271" s="73"/>
      <c r="E271" s="74">
        <f>E264+E270</f>
        <v>120</v>
      </c>
      <c r="F271" s="72">
        <f>F264+F270</f>
        <v>0</v>
      </c>
      <c r="G271" s="73"/>
      <c r="H271" s="74">
        <f>H264+H270</f>
        <v>120</v>
      </c>
      <c r="I271" s="72">
        <f>I264+I270</f>
        <v>0</v>
      </c>
      <c r="J271" s="73"/>
      <c r="K271" s="74">
        <f>K264+K270</f>
        <v>120</v>
      </c>
    </row>
    <row r="272" spans="1:11" ht="19.5" customHeight="1" thickBot="1">
      <c r="A272" s="7"/>
      <c r="B272" s="8"/>
      <c r="C272" s="9"/>
      <c r="D272" s="9"/>
      <c r="E272" s="9"/>
      <c r="F272" s="9"/>
      <c r="G272" s="9"/>
      <c r="H272" s="9"/>
      <c r="I272" s="9"/>
      <c r="J272" s="9"/>
      <c r="K272" s="10"/>
    </row>
    <row r="273" spans="1:11" ht="19.5" customHeight="1" thickBot="1">
      <c r="A273" s="821" t="s">
        <v>15</v>
      </c>
      <c r="B273" s="822"/>
      <c r="C273" s="822"/>
      <c r="D273" s="822"/>
      <c r="E273" s="822"/>
      <c r="F273" s="822"/>
      <c r="G273" s="822"/>
      <c r="H273" s="822"/>
      <c r="I273" s="822"/>
      <c r="J273" s="822"/>
      <c r="K273" s="823"/>
    </row>
    <row r="274" spans="1:11" ht="19.5" customHeight="1" thickBot="1">
      <c r="A274" s="816" t="s">
        <v>159</v>
      </c>
      <c r="B274" s="65" t="s">
        <v>249</v>
      </c>
      <c r="C274" s="168" t="s">
        <v>114</v>
      </c>
      <c r="D274" s="56"/>
      <c r="E274" s="57">
        <v>120</v>
      </c>
      <c r="F274" s="58"/>
      <c r="G274" s="56"/>
      <c r="H274" s="57">
        <v>120</v>
      </c>
      <c r="I274" s="58"/>
      <c r="J274" s="56"/>
      <c r="K274" s="57">
        <v>120</v>
      </c>
    </row>
    <row r="275" spans="1:11" ht="19.5" customHeight="1" hidden="1">
      <c r="A275" s="817"/>
      <c r="B275" s="69"/>
      <c r="C275" s="78"/>
      <c r="D275" s="79"/>
      <c r="E275" s="80"/>
      <c r="F275" s="78"/>
      <c r="G275" s="79"/>
      <c r="H275" s="80"/>
      <c r="I275" s="78"/>
      <c r="J275" s="79"/>
      <c r="K275" s="80"/>
    </row>
    <row r="276" spans="1:11" ht="19.5" customHeight="1" hidden="1">
      <c r="A276" s="817"/>
      <c r="B276" s="66"/>
      <c r="C276" s="61"/>
      <c r="D276" s="59"/>
      <c r="E276" s="60"/>
      <c r="F276" s="61"/>
      <c r="G276" s="59"/>
      <c r="H276" s="60"/>
      <c r="I276" s="61"/>
      <c r="J276" s="59"/>
      <c r="K276" s="60"/>
    </row>
    <row r="277" spans="1:11" ht="19.5" customHeight="1" hidden="1">
      <c r="A277" s="817"/>
      <c r="B277" s="67"/>
      <c r="C277" s="62"/>
      <c r="D277" s="63"/>
      <c r="E277" s="64"/>
      <c r="F277" s="61"/>
      <c r="G277" s="59"/>
      <c r="H277" s="60"/>
      <c r="I277" s="61"/>
      <c r="J277" s="59"/>
      <c r="K277" s="60"/>
    </row>
    <row r="278" spans="1:11" ht="19.5" customHeight="1" thickBot="1">
      <c r="A278" s="818"/>
      <c r="B278" s="45"/>
      <c r="C278" s="70">
        <f>SUM(C274:C277)</f>
        <v>0</v>
      </c>
      <c r="D278" s="71"/>
      <c r="E278" s="75">
        <f>SUM(E274:E277)</f>
        <v>120</v>
      </c>
      <c r="F278" s="70">
        <f>SUM(F274:F277)</f>
        <v>0</v>
      </c>
      <c r="G278" s="71"/>
      <c r="H278" s="75">
        <f>SUM(H274:H277)</f>
        <v>120</v>
      </c>
      <c r="I278" s="70">
        <f>SUM(I274:I277)</f>
        <v>0</v>
      </c>
      <c r="J278" s="71"/>
      <c r="K278" s="75">
        <f>SUM(K274:K277)</f>
        <v>120</v>
      </c>
    </row>
    <row r="279" spans="1:11" ht="19.5" customHeight="1" thickBot="1">
      <c r="A279" s="819" t="s">
        <v>14</v>
      </c>
      <c r="B279" s="820"/>
      <c r="C279" s="72">
        <f>C278</f>
        <v>0</v>
      </c>
      <c r="D279" s="73"/>
      <c r="E279" s="74">
        <f>E278</f>
        <v>120</v>
      </c>
      <c r="F279" s="72">
        <f>F278</f>
        <v>0</v>
      </c>
      <c r="G279" s="73"/>
      <c r="H279" s="74">
        <f>H278</f>
        <v>120</v>
      </c>
      <c r="I279" s="72">
        <f>I278</f>
        <v>0</v>
      </c>
      <c r="J279" s="73"/>
      <c r="K279" s="74">
        <f>K278</f>
        <v>120</v>
      </c>
    </row>
    <row r="280" spans="1:11" ht="19.5" customHeight="1" thickBot="1">
      <c r="A280" s="7"/>
      <c r="B280" s="8"/>
      <c r="C280" s="9"/>
      <c r="D280" s="9"/>
      <c r="E280" s="9"/>
      <c r="F280" s="9"/>
      <c r="G280" s="9"/>
      <c r="H280" s="9"/>
      <c r="I280" s="9"/>
      <c r="J280" s="9"/>
      <c r="K280" s="10"/>
    </row>
    <row r="281" spans="1:11" ht="19.5" customHeight="1" thickBot="1">
      <c r="A281" s="745" t="s">
        <v>79</v>
      </c>
      <c r="B281" s="746"/>
      <c r="C281" s="248">
        <f>C271+C279</f>
        <v>0</v>
      </c>
      <c r="D281" s="249"/>
      <c r="E281" s="250">
        <f>E271+E279</f>
        <v>240</v>
      </c>
      <c r="F281" s="248">
        <f>F271+F279</f>
        <v>0</v>
      </c>
      <c r="G281" s="249"/>
      <c r="H281" s="250">
        <f>H271+H279</f>
        <v>240</v>
      </c>
      <c r="I281" s="248">
        <f>I271+I279</f>
        <v>0</v>
      </c>
      <c r="J281" s="249"/>
      <c r="K281" s="250">
        <f>K271+K279</f>
        <v>240</v>
      </c>
    </row>
    <row r="282" spans="1:11" ht="19.5" customHeight="1" thickBot="1">
      <c r="A282" s="251"/>
      <c r="B282" s="252"/>
      <c r="C282" s="253"/>
      <c r="D282" s="253"/>
      <c r="E282" s="253"/>
      <c r="F282" s="253"/>
      <c r="G282" s="253"/>
      <c r="H282" s="253"/>
      <c r="I282" s="253"/>
      <c r="J282" s="253"/>
      <c r="K282" s="254"/>
    </row>
    <row r="283" spans="1:11" ht="19.5" customHeight="1" thickBot="1">
      <c r="A283" s="747" t="s">
        <v>23</v>
      </c>
      <c r="B283" s="748"/>
      <c r="C283" s="255">
        <f>C116+C185+C233+C256+C281</f>
        <v>1613</v>
      </c>
      <c r="D283" s="256"/>
      <c r="E283" s="257">
        <f>E116+E185+E233+E256+E281</f>
        <v>4600</v>
      </c>
      <c r="F283" s="255">
        <f>F116+F185+F233+F256+F281</f>
        <v>143</v>
      </c>
      <c r="G283" s="256"/>
      <c r="H283" s="257">
        <f>H116+H185+H233+H256+H281</f>
        <v>6400</v>
      </c>
      <c r="I283" s="255">
        <f>I116+I185+I233+I256+I281</f>
        <v>99</v>
      </c>
      <c r="J283" s="256"/>
      <c r="K283" s="257">
        <f>K116+K185+K233+K256+K281</f>
        <v>5100</v>
      </c>
    </row>
    <row r="284" spans="1:11" ht="19.5" customHeight="1">
      <c r="A284" s="258"/>
      <c r="B284" s="258"/>
      <c r="C284" s="259"/>
      <c r="D284" s="259"/>
      <c r="E284" s="259"/>
      <c r="F284" s="259"/>
      <c r="G284" s="259"/>
      <c r="H284" s="259"/>
      <c r="I284" s="259"/>
      <c r="J284" s="259"/>
      <c r="K284" s="259"/>
    </row>
    <row r="285" spans="1:11" ht="19.5" customHeight="1">
      <c r="A285" s="749" t="s">
        <v>395</v>
      </c>
      <c r="B285" s="749"/>
      <c r="C285" s="259"/>
      <c r="D285" s="259"/>
      <c r="E285" s="259"/>
      <c r="F285" s="259"/>
      <c r="G285" s="259"/>
      <c r="H285" s="259"/>
      <c r="I285" s="259"/>
      <c r="J285" s="259"/>
      <c r="K285" s="259"/>
    </row>
    <row r="288" spans="1:11" ht="12.75" customHeight="1">
      <c r="A288" s="50"/>
      <c r="B288" s="123"/>
      <c r="C288" s="114"/>
      <c r="D288" s="114"/>
      <c r="E288" s="114"/>
      <c r="F288" s="114"/>
      <c r="G288" s="114"/>
      <c r="H288" s="114"/>
      <c r="I288" s="114"/>
      <c r="J288" s="114"/>
      <c r="K288" s="114"/>
    </row>
    <row r="289" spans="1:11" ht="12.75" customHeight="1">
      <c r="A289" s="834" t="s">
        <v>83</v>
      </c>
      <c r="B289" s="834"/>
      <c r="C289" s="834"/>
      <c r="D289" s="834"/>
      <c r="E289" s="834"/>
      <c r="F289" s="834"/>
      <c r="G289" s="834"/>
      <c r="H289" s="834"/>
      <c r="I289" s="834"/>
      <c r="J289" s="834"/>
      <c r="K289" s="834"/>
    </row>
    <row r="291" spans="8:11" ht="12.75" customHeight="1" thickBot="1">
      <c r="H291" s="835" t="s">
        <v>382</v>
      </c>
      <c r="I291" s="836"/>
      <c r="J291" s="836"/>
      <c r="K291" s="836"/>
    </row>
    <row r="292" spans="1:11" ht="19.5" customHeight="1" thickBot="1">
      <c r="A292" s="805" t="s">
        <v>90</v>
      </c>
      <c r="B292" s="806"/>
      <c r="C292" s="807" t="s">
        <v>109</v>
      </c>
      <c r="D292" s="808"/>
      <c r="E292" s="808"/>
      <c r="F292" s="808"/>
      <c r="G292" s="808"/>
      <c r="H292" s="808"/>
      <c r="I292" s="808"/>
      <c r="J292" s="808"/>
      <c r="K292" s="809"/>
    </row>
    <row r="293" spans="1:11" ht="15.75" customHeight="1" thickBot="1">
      <c r="A293" s="805" t="s">
        <v>91</v>
      </c>
      <c r="B293" s="806"/>
      <c r="C293" s="807" t="s">
        <v>22</v>
      </c>
      <c r="D293" s="808"/>
      <c r="E293" s="808"/>
      <c r="F293" s="808"/>
      <c r="G293" s="808"/>
      <c r="H293" s="808"/>
      <c r="I293" s="808"/>
      <c r="J293" s="808"/>
      <c r="K293" s="809"/>
    </row>
    <row r="294" spans="1:11" ht="15.75" customHeight="1">
      <c r="A294" s="157" t="s">
        <v>92</v>
      </c>
      <c r="B294" s="53" t="s">
        <v>93</v>
      </c>
      <c r="C294" s="810" t="s">
        <v>423</v>
      </c>
      <c r="D294" s="811"/>
      <c r="E294" s="811"/>
      <c r="F294" s="811"/>
      <c r="G294" s="811"/>
      <c r="H294" s="811"/>
      <c r="I294" s="811"/>
      <c r="J294" s="811"/>
      <c r="K294" s="812"/>
    </row>
    <row r="295" spans="1:11" ht="15.75" customHeight="1">
      <c r="A295" s="158"/>
      <c r="B295" s="54" t="s">
        <v>94</v>
      </c>
      <c r="C295" s="813"/>
      <c r="D295" s="814"/>
      <c r="E295" s="814"/>
      <c r="F295" s="814"/>
      <c r="G295" s="814"/>
      <c r="H295" s="814"/>
      <c r="I295" s="814"/>
      <c r="J295" s="814"/>
      <c r="K295" s="815"/>
    </row>
    <row r="296" spans="1:11" ht="15.75" customHeight="1">
      <c r="A296" s="158"/>
      <c r="B296" s="54" t="s">
        <v>95</v>
      </c>
      <c r="C296" s="802" t="s">
        <v>21</v>
      </c>
      <c r="D296" s="803"/>
      <c r="E296" s="803"/>
      <c r="F296" s="803"/>
      <c r="G296" s="803"/>
      <c r="H296" s="803"/>
      <c r="I296" s="803"/>
      <c r="J296" s="803"/>
      <c r="K296" s="804"/>
    </row>
    <row r="297" spans="1:11" ht="15.75" customHeight="1">
      <c r="A297" s="158"/>
      <c r="B297" s="54" t="s">
        <v>115</v>
      </c>
      <c r="C297" s="802"/>
      <c r="D297" s="803"/>
      <c r="E297" s="803"/>
      <c r="F297" s="803"/>
      <c r="G297" s="803"/>
      <c r="H297" s="803"/>
      <c r="I297" s="803"/>
      <c r="J297" s="803"/>
      <c r="K297" s="804"/>
    </row>
    <row r="298" spans="1:11" ht="15.75" customHeight="1">
      <c r="A298" s="158"/>
      <c r="B298" s="54" t="s">
        <v>96</v>
      </c>
      <c r="C298" s="802" t="s">
        <v>392</v>
      </c>
      <c r="D298" s="803"/>
      <c r="E298" s="803"/>
      <c r="F298" s="803"/>
      <c r="G298" s="803"/>
      <c r="H298" s="803"/>
      <c r="I298" s="803"/>
      <c r="J298" s="803"/>
      <c r="K298" s="804"/>
    </row>
    <row r="299" spans="1:11" ht="15.75" customHeight="1">
      <c r="A299" s="158"/>
      <c r="B299" s="54" t="s">
        <v>131</v>
      </c>
      <c r="C299" s="782">
        <f>SUM(C300:K303)</f>
        <v>9799.5</v>
      </c>
      <c r="D299" s="783"/>
      <c r="E299" s="783"/>
      <c r="F299" s="783"/>
      <c r="G299" s="783"/>
      <c r="H299" s="783"/>
      <c r="I299" s="783"/>
      <c r="J299" s="783"/>
      <c r="K299" s="784"/>
    </row>
    <row r="300" spans="1:11" ht="15.75" customHeight="1">
      <c r="A300" s="158"/>
      <c r="B300" s="54" t="s">
        <v>380</v>
      </c>
      <c r="C300" s="782">
        <v>0</v>
      </c>
      <c r="D300" s="783"/>
      <c r="E300" s="783"/>
      <c r="F300" s="783"/>
      <c r="G300" s="783"/>
      <c r="H300" s="783"/>
      <c r="I300" s="783"/>
      <c r="J300" s="783"/>
      <c r="K300" s="784"/>
    </row>
    <row r="301" spans="1:11" ht="19.5" customHeight="1">
      <c r="A301" s="158"/>
      <c r="B301" s="54" t="s">
        <v>224</v>
      </c>
      <c r="C301" s="782">
        <f>E442</f>
        <v>3299.5</v>
      </c>
      <c r="D301" s="783"/>
      <c r="E301" s="783"/>
      <c r="F301" s="783"/>
      <c r="G301" s="783"/>
      <c r="H301" s="783"/>
      <c r="I301" s="783"/>
      <c r="J301" s="783"/>
      <c r="K301" s="784"/>
    </row>
    <row r="302" spans="1:11" ht="19.5" customHeight="1">
      <c r="A302" s="158"/>
      <c r="B302" s="54" t="s">
        <v>252</v>
      </c>
      <c r="C302" s="782">
        <f>H442</f>
        <v>3200</v>
      </c>
      <c r="D302" s="783"/>
      <c r="E302" s="783"/>
      <c r="F302" s="783"/>
      <c r="G302" s="783"/>
      <c r="H302" s="783"/>
      <c r="I302" s="783"/>
      <c r="J302" s="783"/>
      <c r="K302" s="784"/>
    </row>
    <row r="303" spans="1:11" ht="19.5" customHeight="1" thickBot="1">
      <c r="A303" s="159"/>
      <c r="B303" s="55" t="s">
        <v>384</v>
      </c>
      <c r="C303" s="785">
        <f>K442</f>
        <v>3300</v>
      </c>
      <c r="D303" s="786"/>
      <c r="E303" s="786"/>
      <c r="F303" s="786"/>
      <c r="G303" s="786"/>
      <c r="H303" s="786"/>
      <c r="I303" s="786"/>
      <c r="J303" s="786"/>
      <c r="K303" s="787"/>
    </row>
    <row r="304" spans="1:11" ht="15" customHeight="1" thickBot="1">
      <c r="A304" s="788" t="s">
        <v>97</v>
      </c>
      <c r="B304" s="789"/>
      <c r="C304" s="789"/>
      <c r="D304" s="789"/>
      <c r="E304" s="789"/>
      <c r="F304" s="789"/>
      <c r="G304" s="789"/>
      <c r="H304" s="789"/>
      <c r="I304" s="789"/>
      <c r="J304" s="789"/>
      <c r="K304" s="790"/>
    </row>
    <row r="305" spans="1:11" ht="15" customHeight="1">
      <c r="A305" s="791" t="s">
        <v>116</v>
      </c>
      <c r="B305" s="792"/>
      <c r="C305" s="792"/>
      <c r="D305" s="792"/>
      <c r="E305" s="792"/>
      <c r="F305" s="792"/>
      <c r="G305" s="792"/>
      <c r="H305" s="792"/>
      <c r="I305" s="792"/>
      <c r="J305" s="792"/>
      <c r="K305" s="793"/>
    </row>
    <row r="306" spans="1:11" ht="15" customHeight="1" thickBot="1">
      <c r="A306" s="794" t="s">
        <v>62</v>
      </c>
      <c r="B306" s="795"/>
      <c r="C306" s="796"/>
      <c r="D306" s="796"/>
      <c r="E306" s="796"/>
      <c r="F306" s="796"/>
      <c r="G306" s="796"/>
      <c r="H306" s="796"/>
      <c r="I306" s="796"/>
      <c r="J306" s="796"/>
      <c r="K306" s="797"/>
    </row>
    <row r="307" spans="1:11" ht="31.5" customHeight="1" thickBot="1">
      <c r="A307" s="742" t="s">
        <v>63</v>
      </c>
      <c r="B307" s="798"/>
      <c r="C307" s="799" t="s">
        <v>225</v>
      </c>
      <c r="D307" s="800"/>
      <c r="E307" s="801"/>
      <c r="F307" s="799" t="s">
        <v>255</v>
      </c>
      <c r="G307" s="800"/>
      <c r="H307" s="801"/>
      <c r="I307" s="799" t="s">
        <v>385</v>
      </c>
      <c r="J307" s="800"/>
      <c r="K307" s="801"/>
    </row>
    <row r="308" spans="1:11" ht="38.25" customHeight="1">
      <c r="A308" s="778" t="s">
        <v>117</v>
      </c>
      <c r="B308" s="780" t="s">
        <v>118</v>
      </c>
      <c r="C308" s="774" t="s">
        <v>39</v>
      </c>
      <c r="D308" s="775"/>
      <c r="E308" s="776" t="s">
        <v>40</v>
      </c>
      <c r="F308" s="774" t="s">
        <v>39</v>
      </c>
      <c r="G308" s="775"/>
      <c r="H308" s="776" t="s">
        <v>40</v>
      </c>
      <c r="I308" s="774" t="s">
        <v>39</v>
      </c>
      <c r="J308" s="775"/>
      <c r="K308" s="776" t="s">
        <v>40</v>
      </c>
    </row>
    <row r="309" spans="1:11" ht="15" customHeight="1" thickBot="1">
      <c r="A309" s="779"/>
      <c r="B309" s="781"/>
      <c r="C309" s="441" t="s">
        <v>41</v>
      </c>
      <c r="D309" s="442" t="s">
        <v>42</v>
      </c>
      <c r="E309" s="777"/>
      <c r="F309" s="441" t="s">
        <v>41</v>
      </c>
      <c r="G309" s="442" t="s">
        <v>42</v>
      </c>
      <c r="H309" s="777"/>
      <c r="I309" s="441" t="s">
        <v>41</v>
      </c>
      <c r="J309" s="442" t="s">
        <v>42</v>
      </c>
      <c r="K309" s="777"/>
    </row>
    <row r="310" spans="1:11" ht="15" customHeight="1">
      <c r="A310" s="753" t="s">
        <v>138</v>
      </c>
      <c r="B310" s="443" t="s">
        <v>228</v>
      </c>
      <c r="C310" s="444">
        <v>1</v>
      </c>
      <c r="D310" s="445" t="s">
        <v>132</v>
      </c>
      <c r="E310" s="446">
        <v>30</v>
      </c>
      <c r="F310" s="444">
        <v>1</v>
      </c>
      <c r="G310" s="445" t="s">
        <v>132</v>
      </c>
      <c r="H310" s="446">
        <v>20</v>
      </c>
      <c r="I310" s="444">
        <v>1</v>
      </c>
      <c r="J310" s="445" t="s">
        <v>132</v>
      </c>
      <c r="K310" s="446">
        <v>20</v>
      </c>
    </row>
    <row r="311" spans="1:11" ht="14.25" customHeight="1" thickBot="1">
      <c r="A311" s="754"/>
      <c r="B311" s="447"/>
      <c r="C311" s="448"/>
      <c r="D311" s="449"/>
      <c r="E311" s="450"/>
      <c r="F311" s="448"/>
      <c r="G311" s="449"/>
      <c r="H311" s="450"/>
      <c r="I311" s="448"/>
      <c r="J311" s="449"/>
      <c r="K311" s="450"/>
    </row>
    <row r="312" spans="1:11" ht="15" customHeight="1" thickBot="1">
      <c r="A312" s="755"/>
      <c r="B312" s="451" t="s">
        <v>125</v>
      </c>
      <c r="C312" s="452">
        <f>SUM(C310:C311)</f>
        <v>1</v>
      </c>
      <c r="D312" s="453"/>
      <c r="E312" s="454">
        <f>SUM(E310:E311)</f>
        <v>30</v>
      </c>
      <c r="F312" s="452">
        <f>SUM(F310:F311)</f>
        <v>1</v>
      </c>
      <c r="G312" s="453"/>
      <c r="H312" s="454">
        <f>SUM(H310:H311)</f>
        <v>20</v>
      </c>
      <c r="I312" s="452">
        <f>SUM(I310:I311)</f>
        <v>1</v>
      </c>
      <c r="J312" s="453"/>
      <c r="K312" s="454">
        <f>SUM(K310:K311)</f>
        <v>20</v>
      </c>
    </row>
    <row r="313" spans="1:11" ht="15" customHeight="1" thickBot="1">
      <c r="A313" s="743" t="s">
        <v>62</v>
      </c>
      <c r="B313" s="744"/>
      <c r="C313" s="455">
        <f>C312</f>
        <v>1</v>
      </c>
      <c r="D313" s="456"/>
      <c r="E313" s="457">
        <f>E312</f>
        <v>30</v>
      </c>
      <c r="F313" s="455">
        <f>F312</f>
        <v>1</v>
      </c>
      <c r="G313" s="456"/>
      <c r="H313" s="457">
        <f>H312</f>
        <v>20</v>
      </c>
      <c r="I313" s="455">
        <f>I312</f>
        <v>1</v>
      </c>
      <c r="J313" s="456"/>
      <c r="K313" s="457">
        <f>K312</f>
        <v>20</v>
      </c>
    </row>
    <row r="314" spans="1:11" ht="15" customHeight="1" thickBot="1">
      <c r="A314" s="458"/>
      <c r="B314" s="459"/>
      <c r="C314" s="460"/>
      <c r="D314" s="460"/>
      <c r="E314" s="460"/>
      <c r="F314" s="460"/>
      <c r="G314" s="460"/>
      <c r="H314" s="460"/>
      <c r="I314" s="460"/>
      <c r="J314" s="460"/>
      <c r="K314" s="461"/>
    </row>
    <row r="315" spans="1:11" ht="15" customHeight="1" thickBot="1">
      <c r="A315" s="767" t="s">
        <v>119</v>
      </c>
      <c r="B315" s="768"/>
      <c r="C315" s="769"/>
      <c r="D315" s="769"/>
      <c r="E315" s="769"/>
      <c r="F315" s="769"/>
      <c r="G315" s="769"/>
      <c r="H315" s="769"/>
      <c r="I315" s="769"/>
      <c r="J315" s="769"/>
      <c r="K315" s="770"/>
    </row>
    <row r="316" spans="1:11" ht="15" customHeight="1">
      <c r="A316" s="753" t="s">
        <v>139</v>
      </c>
      <c r="B316" s="443" t="s">
        <v>229</v>
      </c>
      <c r="C316" s="444">
        <v>4</v>
      </c>
      <c r="D316" s="445" t="s">
        <v>132</v>
      </c>
      <c r="E316" s="462">
        <v>1</v>
      </c>
      <c r="F316" s="444">
        <v>6</v>
      </c>
      <c r="G316" s="445" t="s">
        <v>132</v>
      </c>
      <c r="H316" s="463">
        <v>2</v>
      </c>
      <c r="I316" s="444"/>
      <c r="J316" s="445"/>
      <c r="K316" s="464"/>
    </row>
    <row r="317" spans="1:11" ht="15" customHeight="1">
      <c r="A317" s="754"/>
      <c r="B317" s="447" t="s">
        <v>230</v>
      </c>
      <c r="C317" s="448">
        <v>4</v>
      </c>
      <c r="D317" s="449" t="s">
        <v>132</v>
      </c>
      <c r="E317" s="465">
        <v>1</v>
      </c>
      <c r="F317" s="448"/>
      <c r="G317" s="449"/>
      <c r="H317" s="465"/>
      <c r="I317" s="448"/>
      <c r="J317" s="449"/>
      <c r="K317" s="450"/>
    </row>
    <row r="318" spans="1:11" ht="15" customHeight="1">
      <c r="A318" s="754"/>
      <c r="B318" s="466" t="s">
        <v>231</v>
      </c>
      <c r="C318" s="448">
        <v>5</v>
      </c>
      <c r="D318" s="449" t="s">
        <v>132</v>
      </c>
      <c r="E318" s="465">
        <v>1.5</v>
      </c>
      <c r="F318" s="448">
        <v>12</v>
      </c>
      <c r="G318" s="449" t="s">
        <v>132</v>
      </c>
      <c r="H318" s="465">
        <v>5</v>
      </c>
      <c r="I318" s="448"/>
      <c r="J318" s="449"/>
      <c r="K318" s="450"/>
    </row>
    <row r="319" spans="1:11" ht="15" customHeight="1">
      <c r="A319" s="754"/>
      <c r="B319" s="466" t="s">
        <v>232</v>
      </c>
      <c r="C319" s="448">
        <v>2</v>
      </c>
      <c r="D319" s="449" t="s">
        <v>132</v>
      </c>
      <c r="E319" s="465">
        <v>1</v>
      </c>
      <c r="F319" s="448"/>
      <c r="G319" s="449"/>
      <c r="H319" s="465"/>
      <c r="I319" s="448"/>
      <c r="J319" s="449"/>
      <c r="K319" s="450"/>
    </row>
    <row r="320" spans="1:11" ht="15" customHeight="1" thickBot="1">
      <c r="A320" s="754"/>
      <c r="B320" s="467" t="s">
        <v>233</v>
      </c>
      <c r="C320" s="468">
        <v>15</v>
      </c>
      <c r="D320" s="469" t="s">
        <v>132</v>
      </c>
      <c r="E320" s="470">
        <v>6</v>
      </c>
      <c r="F320" s="448">
        <v>15</v>
      </c>
      <c r="G320" s="469" t="s">
        <v>132</v>
      </c>
      <c r="H320" s="465">
        <v>7</v>
      </c>
      <c r="I320" s="448"/>
      <c r="J320" s="469"/>
      <c r="K320" s="450"/>
    </row>
    <row r="321" spans="1:11" ht="15" customHeight="1" thickBot="1">
      <c r="A321" s="755"/>
      <c r="B321" s="451" t="s">
        <v>125</v>
      </c>
      <c r="C321" s="452">
        <f>SUM(C316:C320)</f>
        <v>30</v>
      </c>
      <c r="D321" s="453"/>
      <c r="E321" s="454">
        <f>SUM(E316:E320)</f>
        <v>10.5</v>
      </c>
      <c r="F321" s="452">
        <f>SUM(F316:F320)</f>
        <v>33</v>
      </c>
      <c r="G321" s="453"/>
      <c r="H321" s="454">
        <f>SUM(H316:H320)</f>
        <v>14</v>
      </c>
      <c r="I321" s="452">
        <f>SUM(I316:I320)</f>
        <v>0</v>
      </c>
      <c r="J321" s="453"/>
      <c r="K321" s="454">
        <f>SUM(K316:K320)</f>
        <v>0</v>
      </c>
    </row>
    <row r="322" spans="1:11" ht="15" customHeight="1" thickBot="1">
      <c r="A322" s="458"/>
      <c r="B322" s="459"/>
      <c r="C322" s="460"/>
      <c r="D322" s="460"/>
      <c r="E322" s="460"/>
      <c r="F322" s="460"/>
      <c r="G322" s="460"/>
      <c r="H322" s="460"/>
      <c r="I322" s="460"/>
      <c r="J322" s="460"/>
      <c r="K322" s="461"/>
    </row>
    <row r="323" spans="1:11" ht="15" customHeight="1">
      <c r="A323" s="753" t="s">
        <v>161</v>
      </c>
      <c r="B323" s="443" t="s">
        <v>234</v>
      </c>
      <c r="C323" s="444">
        <v>15</v>
      </c>
      <c r="D323" s="445" t="s">
        <v>132</v>
      </c>
      <c r="E323" s="464">
        <v>26</v>
      </c>
      <c r="F323" s="444">
        <v>15</v>
      </c>
      <c r="G323" s="445" t="s">
        <v>132</v>
      </c>
      <c r="H323" s="464">
        <v>33</v>
      </c>
      <c r="I323" s="444">
        <v>10</v>
      </c>
      <c r="J323" s="445" t="s">
        <v>132</v>
      </c>
      <c r="K323" s="464">
        <v>10</v>
      </c>
    </row>
    <row r="324" spans="1:11" ht="15" customHeight="1">
      <c r="A324" s="754"/>
      <c r="B324" s="447" t="s">
        <v>235</v>
      </c>
      <c r="C324" s="448">
        <v>5</v>
      </c>
      <c r="D324" s="449" t="s">
        <v>132</v>
      </c>
      <c r="E324" s="450">
        <v>10</v>
      </c>
      <c r="F324" s="448">
        <v>5</v>
      </c>
      <c r="G324" s="449" t="s">
        <v>132</v>
      </c>
      <c r="H324" s="450">
        <v>10</v>
      </c>
      <c r="I324" s="448"/>
      <c r="J324" s="449"/>
      <c r="K324" s="450"/>
    </row>
    <row r="325" spans="1:11" ht="15" customHeight="1">
      <c r="A325" s="754"/>
      <c r="B325" s="466" t="s">
        <v>236</v>
      </c>
      <c r="C325" s="448"/>
      <c r="D325" s="449"/>
      <c r="E325" s="450"/>
      <c r="F325" s="448">
        <v>1</v>
      </c>
      <c r="G325" s="449" t="s">
        <v>132</v>
      </c>
      <c r="H325" s="450">
        <v>60</v>
      </c>
      <c r="I325" s="448"/>
      <c r="J325" s="449"/>
      <c r="K325" s="450"/>
    </row>
    <row r="326" spans="1:11" ht="15" customHeight="1">
      <c r="A326" s="754"/>
      <c r="B326" s="466" t="s">
        <v>237</v>
      </c>
      <c r="C326" s="448">
        <v>1</v>
      </c>
      <c r="D326" s="449" t="s">
        <v>132</v>
      </c>
      <c r="E326" s="450">
        <v>26</v>
      </c>
      <c r="F326" s="448"/>
      <c r="G326" s="449"/>
      <c r="H326" s="450"/>
      <c r="I326" s="448"/>
      <c r="J326" s="449"/>
      <c r="K326" s="450"/>
    </row>
    <row r="327" spans="1:11" ht="15" customHeight="1" thickBot="1">
      <c r="A327" s="754"/>
      <c r="B327" s="467"/>
      <c r="C327" s="468"/>
      <c r="D327" s="469"/>
      <c r="E327" s="471"/>
      <c r="F327" s="448"/>
      <c r="G327" s="449"/>
      <c r="H327" s="450"/>
      <c r="I327" s="448"/>
      <c r="J327" s="449"/>
      <c r="K327" s="450"/>
    </row>
    <row r="328" spans="1:11" ht="15" customHeight="1" thickBot="1">
      <c r="A328" s="755"/>
      <c r="B328" s="451" t="s">
        <v>125</v>
      </c>
      <c r="C328" s="452">
        <f>SUM(C323:C327)</f>
        <v>21</v>
      </c>
      <c r="D328" s="453"/>
      <c r="E328" s="454">
        <f>SUM(E323:E327)</f>
        <v>62</v>
      </c>
      <c r="F328" s="452">
        <f>SUM(F323:F327)</f>
        <v>21</v>
      </c>
      <c r="G328" s="453"/>
      <c r="H328" s="454">
        <f>SUM(H323:H327)</f>
        <v>103</v>
      </c>
      <c r="I328" s="452">
        <f>SUM(I323:I327)</f>
        <v>10</v>
      </c>
      <c r="J328" s="453"/>
      <c r="K328" s="454">
        <f>SUM(K323:K327)</f>
        <v>10</v>
      </c>
    </row>
    <row r="329" spans="1:11" ht="15" customHeight="1" thickBot="1">
      <c r="A329" s="458"/>
      <c r="B329" s="472"/>
      <c r="C329" s="460"/>
      <c r="D329" s="460"/>
      <c r="E329" s="460"/>
      <c r="F329" s="460"/>
      <c r="G329" s="460"/>
      <c r="H329" s="460"/>
      <c r="I329" s="460"/>
      <c r="J329" s="460"/>
      <c r="K329" s="461"/>
    </row>
    <row r="330" spans="1:11" ht="15" customHeight="1" thickBot="1">
      <c r="A330" s="771" t="s">
        <v>140</v>
      </c>
      <c r="B330" s="473" t="s">
        <v>424</v>
      </c>
      <c r="C330" s="444">
        <v>1</v>
      </c>
      <c r="D330" s="445" t="s">
        <v>201</v>
      </c>
      <c r="E330" s="445"/>
      <c r="F330" s="445"/>
      <c r="G330" s="445"/>
      <c r="H330" s="445"/>
      <c r="I330" s="445"/>
      <c r="J330" s="445"/>
      <c r="K330" s="464"/>
    </row>
    <row r="331" spans="1:11" ht="15" customHeight="1" thickBot="1">
      <c r="A331" s="772"/>
      <c r="B331" s="473" t="s">
        <v>425</v>
      </c>
      <c r="C331" s="448">
        <v>1</v>
      </c>
      <c r="D331" s="449" t="s">
        <v>201</v>
      </c>
      <c r="E331" s="449"/>
      <c r="F331" s="449"/>
      <c r="G331" s="449"/>
      <c r="H331" s="449"/>
      <c r="I331" s="449"/>
      <c r="J331" s="449"/>
      <c r="K331" s="450"/>
    </row>
    <row r="332" spans="1:11" ht="15" customHeight="1" thickBot="1">
      <c r="A332" s="772"/>
      <c r="B332" s="474" t="s">
        <v>426</v>
      </c>
      <c r="C332" s="448">
        <v>1</v>
      </c>
      <c r="D332" s="449" t="s">
        <v>201</v>
      </c>
      <c r="E332" s="449">
        <v>200</v>
      </c>
      <c r="F332" s="449"/>
      <c r="G332" s="449"/>
      <c r="H332" s="449"/>
      <c r="I332" s="449"/>
      <c r="J332" s="449"/>
      <c r="K332" s="450"/>
    </row>
    <row r="333" spans="1:11" ht="15" customHeight="1" thickBot="1">
      <c r="A333" s="772"/>
      <c r="B333" s="473" t="s">
        <v>427</v>
      </c>
      <c r="C333" s="448">
        <v>1</v>
      </c>
      <c r="D333" s="449" t="s">
        <v>201</v>
      </c>
      <c r="E333" s="449">
        <v>80</v>
      </c>
      <c r="F333" s="449"/>
      <c r="G333" s="449"/>
      <c r="H333" s="449"/>
      <c r="I333" s="449"/>
      <c r="J333" s="449"/>
      <c r="K333" s="450"/>
    </row>
    <row r="334" spans="1:11" ht="15" customHeight="1" thickBot="1">
      <c r="A334" s="772"/>
      <c r="B334" s="473" t="s">
        <v>428</v>
      </c>
      <c r="C334" s="448">
        <v>1</v>
      </c>
      <c r="D334" s="449" t="s">
        <v>201</v>
      </c>
      <c r="E334" s="449">
        <v>167</v>
      </c>
      <c r="F334" s="449"/>
      <c r="G334" s="449"/>
      <c r="H334" s="449"/>
      <c r="I334" s="449"/>
      <c r="J334" s="449"/>
      <c r="K334" s="450"/>
    </row>
    <row r="335" spans="1:11" ht="15" customHeight="1" thickBot="1">
      <c r="A335" s="772"/>
      <c r="B335" s="474" t="s">
        <v>429</v>
      </c>
      <c r="C335" s="448">
        <v>1</v>
      </c>
      <c r="D335" s="449" t="s">
        <v>201</v>
      </c>
      <c r="E335" s="449"/>
      <c r="F335" s="449"/>
      <c r="G335" s="449"/>
      <c r="H335" s="449"/>
      <c r="I335" s="449"/>
      <c r="J335" s="449"/>
      <c r="K335" s="450"/>
    </row>
    <row r="336" spans="1:11" ht="15" customHeight="1" thickBot="1">
      <c r="A336" s="772"/>
      <c r="B336" s="473" t="s">
        <v>430</v>
      </c>
      <c r="C336" s="448"/>
      <c r="D336" s="449"/>
      <c r="E336" s="449"/>
      <c r="F336" s="449"/>
      <c r="G336" s="449"/>
      <c r="H336" s="449"/>
      <c r="I336" s="449">
        <v>1</v>
      </c>
      <c r="J336" s="449" t="s">
        <v>201</v>
      </c>
      <c r="K336" s="450">
        <v>88</v>
      </c>
    </row>
    <row r="337" spans="1:11" ht="15" customHeight="1" thickBot="1">
      <c r="A337" s="772"/>
      <c r="B337" s="473" t="s">
        <v>431</v>
      </c>
      <c r="C337" s="448"/>
      <c r="D337" s="449"/>
      <c r="E337" s="449"/>
      <c r="F337" s="449"/>
      <c r="G337" s="449"/>
      <c r="H337" s="449"/>
      <c r="I337" s="449">
        <v>1</v>
      </c>
      <c r="J337" s="449" t="s">
        <v>201</v>
      </c>
      <c r="K337" s="450">
        <v>80</v>
      </c>
    </row>
    <row r="338" spans="1:11" ht="15" customHeight="1">
      <c r="A338" s="772"/>
      <c r="B338" s="473" t="s">
        <v>432</v>
      </c>
      <c r="C338" s="448">
        <v>1</v>
      </c>
      <c r="D338" s="449" t="s">
        <v>201</v>
      </c>
      <c r="E338" s="449"/>
      <c r="F338" s="449"/>
      <c r="G338" s="449"/>
      <c r="H338" s="449"/>
      <c r="I338" s="449"/>
      <c r="J338" s="449"/>
      <c r="K338" s="450"/>
    </row>
    <row r="339" spans="1:11" ht="15" customHeight="1">
      <c r="A339" s="772"/>
      <c r="B339" s="475" t="s">
        <v>433</v>
      </c>
      <c r="C339" s="476"/>
      <c r="D339" s="477"/>
      <c r="E339" s="477"/>
      <c r="F339" s="477"/>
      <c r="G339" s="449"/>
      <c r="H339" s="477"/>
      <c r="I339" s="477">
        <v>1</v>
      </c>
      <c r="J339" s="477" t="s">
        <v>201</v>
      </c>
      <c r="K339" s="478"/>
    </row>
    <row r="340" spans="1:11" ht="15" customHeight="1">
      <c r="A340" s="772"/>
      <c r="B340" s="475" t="s">
        <v>434</v>
      </c>
      <c r="C340" s="476">
        <v>1</v>
      </c>
      <c r="D340" s="477" t="s">
        <v>201</v>
      </c>
      <c r="E340" s="477">
        <v>250</v>
      </c>
      <c r="F340" s="477"/>
      <c r="G340" s="477"/>
      <c r="H340" s="477"/>
      <c r="I340" s="449"/>
      <c r="J340" s="449"/>
      <c r="K340" s="478"/>
    </row>
    <row r="341" spans="1:11" ht="15" customHeight="1">
      <c r="A341" s="772"/>
      <c r="B341" s="479" t="s">
        <v>435</v>
      </c>
      <c r="C341" s="480"/>
      <c r="D341" s="481"/>
      <c r="E341" s="481"/>
      <c r="F341" s="477"/>
      <c r="G341" s="477"/>
      <c r="H341" s="477"/>
      <c r="I341" s="477">
        <v>1</v>
      </c>
      <c r="J341" s="477" t="s">
        <v>201</v>
      </c>
      <c r="K341" s="477">
        <v>1000</v>
      </c>
    </row>
    <row r="342" spans="1:11" ht="15" customHeight="1" thickBot="1">
      <c r="A342" s="772"/>
      <c r="B342" s="475" t="s">
        <v>436</v>
      </c>
      <c r="C342" s="476">
        <v>1</v>
      </c>
      <c r="D342" s="477" t="s">
        <v>201</v>
      </c>
      <c r="E342" s="477">
        <v>850</v>
      </c>
      <c r="F342" s="477"/>
      <c r="G342" s="477"/>
      <c r="H342" s="477"/>
      <c r="I342" s="449"/>
      <c r="J342" s="449"/>
      <c r="K342" s="478"/>
    </row>
    <row r="343" spans="1:11" ht="15" customHeight="1" thickBot="1">
      <c r="A343" s="772"/>
      <c r="B343" s="482" t="s">
        <v>437</v>
      </c>
      <c r="C343" s="476">
        <v>1</v>
      </c>
      <c r="D343" s="477" t="s">
        <v>201</v>
      </c>
      <c r="E343" s="477">
        <v>350</v>
      </c>
      <c r="F343" s="477"/>
      <c r="G343" s="477"/>
      <c r="H343" s="477"/>
      <c r="I343" s="449"/>
      <c r="J343" s="449"/>
      <c r="K343" s="478"/>
    </row>
    <row r="344" spans="1:11" ht="15" customHeight="1" thickBot="1">
      <c r="A344" s="772"/>
      <c r="B344" s="482" t="s">
        <v>420</v>
      </c>
      <c r="C344" s="480"/>
      <c r="D344" s="481"/>
      <c r="E344" s="481"/>
      <c r="F344" s="477">
        <v>1</v>
      </c>
      <c r="G344" s="477" t="s">
        <v>201</v>
      </c>
      <c r="H344" s="477">
        <v>530</v>
      </c>
      <c r="I344" s="449"/>
      <c r="J344" s="449"/>
      <c r="K344" s="478"/>
    </row>
    <row r="345" spans="1:11" ht="15" customHeight="1" thickBot="1">
      <c r="A345" s="772"/>
      <c r="B345" s="482" t="s">
        <v>438</v>
      </c>
      <c r="C345" s="480"/>
      <c r="D345" s="481"/>
      <c r="E345" s="481"/>
      <c r="F345" s="477"/>
      <c r="G345" s="477"/>
      <c r="H345" s="477"/>
      <c r="I345" s="477">
        <v>1</v>
      </c>
      <c r="J345" s="477" t="s">
        <v>201</v>
      </c>
      <c r="K345" s="478">
        <v>1200</v>
      </c>
    </row>
    <row r="346" spans="1:11" ht="15" customHeight="1" thickBot="1">
      <c r="A346" s="772"/>
      <c r="B346" s="482" t="s">
        <v>439</v>
      </c>
      <c r="C346" s="483"/>
      <c r="D346" s="484"/>
      <c r="E346" s="484"/>
      <c r="F346" s="477">
        <v>1</v>
      </c>
      <c r="G346" s="477" t="s">
        <v>201</v>
      </c>
      <c r="H346" s="477">
        <v>1500</v>
      </c>
      <c r="I346" s="449"/>
      <c r="J346" s="449"/>
      <c r="K346" s="478"/>
    </row>
    <row r="347" spans="1:11" ht="15" customHeight="1" thickBot="1" thickTop="1">
      <c r="A347" s="772"/>
      <c r="B347" s="485" t="s">
        <v>440</v>
      </c>
      <c r="C347" s="476"/>
      <c r="D347" s="477"/>
      <c r="E347" s="486"/>
      <c r="F347" s="477"/>
      <c r="G347" s="477"/>
      <c r="H347" s="477"/>
      <c r="I347" s="477">
        <v>1</v>
      </c>
      <c r="J347" s="477" t="s">
        <v>201</v>
      </c>
      <c r="K347" s="487">
        <v>30</v>
      </c>
    </row>
    <row r="348" spans="1:11" ht="15" customHeight="1" thickBot="1">
      <c r="A348" s="772"/>
      <c r="B348" s="488" t="s">
        <v>441</v>
      </c>
      <c r="C348" s="476">
        <v>1</v>
      </c>
      <c r="D348" s="477" t="s">
        <v>201</v>
      </c>
      <c r="E348" s="486">
        <v>60</v>
      </c>
      <c r="F348" s="477"/>
      <c r="G348" s="477"/>
      <c r="H348" s="477"/>
      <c r="I348" s="449"/>
      <c r="J348" s="449"/>
      <c r="K348" s="478"/>
    </row>
    <row r="349" spans="1:11" ht="15" customHeight="1" thickBot="1">
      <c r="A349" s="772"/>
      <c r="B349" s="488" t="s">
        <v>442</v>
      </c>
      <c r="C349" s="476"/>
      <c r="D349" s="477"/>
      <c r="E349" s="486"/>
      <c r="F349" s="477"/>
      <c r="G349" s="477"/>
      <c r="H349" s="477"/>
      <c r="I349" s="477">
        <v>1</v>
      </c>
      <c r="J349" s="477" t="s">
        <v>201</v>
      </c>
      <c r="K349" s="487">
        <v>20</v>
      </c>
    </row>
    <row r="350" spans="1:11" ht="15" customHeight="1" thickBot="1">
      <c r="A350" s="772"/>
      <c r="B350" s="488" t="s">
        <v>443</v>
      </c>
      <c r="C350" s="476">
        <v>1</v>
      </c>
      <c r="D350" s="477" t="s">
        <v>201</v>
      </c>
      <c r="E350" s="486"/>
      <c r="F350" s="477"/>
      <c r="G350" s="477"/>
      <c r="H350" s="477"/>
      <c r="I350" s="449"/>
      <c r="J350" s="449"/>
      <c r="K350" s="478"/>
    </row>
    <row r="351" spans="1:11" ht="15" customHeight="1" thickBot="1">
      <c r="A351" s="772"/>
      <c r="B351" s="488" t="s">
        <v>444</v>
      </c>
      <c r="C351" s="476">
        <v>1</v>
      </c>
      <c r="D351" s="477" t="s">
        <v>201</v>
      </c>
      <c r="E351" s="486">
        <v>155</v>
      </c>
      <c r="F351" s="477"/>
      <c r="G351" s="477"/>
      <c r="H351" s="486"/>
      <c r="I351" s="449"/>
      <c r="J351" s="449"/>
      <c r="K351" s="478"/>
    </row>
    <row r="352" spans="1:11" ht="15" customHeight="1" thickBot="1">
      <c r="A352" s="772"/>
      <c r="B352" s="488" t="s">
        <v>445</v>
      </c>
      <c r="C352" s="476">
        <v>1</v>
      </c>
      <c r="D352" s="477" t="s">
        <v>201</v>
      </c>
      <c r="E352" s="486">
        <v>18</v>
      </c>
      <c r="F352" s="477"/>
      <c r="G352" s="477"/>
      <c r="H352" s="477"/>
      <c r="I352" s="477"/>
      <c r="J352" s="477"/>
      <c r="K352" s="487"/>
    </row>
    <row r="353" spans="1:11" ht="15" customHeight="1" thickBot="1">
      <c r="A353" s="772"/>
      <c r="B353" s="488" t="s">
        <v>446</v>
      </c>
      <c r="C353" s="476"/>
      <c r="D353" s="477"/>
      <c r="E353" s="486"/>
      <c r="F353" s="477"/>
      <c r="G353" s="477"/>
      <c r="H353" s="477"/>
      <c r="I353" s="477">
        <v>1</v>
      </c>
      <c r="J353" s="477" t="s">
        <v>201</v>
      </c>
      <c r="K353" s="487">
        <v>31</v>
      </c>
    </row>
    <row r="354" spans="1:11" ht="15" customHeight="1" thickBot="1">
      <c r="A354" s="772"/>
      <c r="B354" s="488" t="s">
        <v>447</v>
      </c>
      <c r="C354" s="476"/>
      <c r="D354" s="477"/>
      <c r="E354" s="486"/>
      <c r="F354" s="477"/>
      <c r="G354" s="477"/>
      <c r="H354" s="477"/>
      <c r="I354" s="477">
        <v>1</v>
      </c>
      <c r="J354" s="477" t="s">
        <v>201</v>
      </c>
      <c r="K354" s="487">
        <v>14</v>
      </c>
    </row>
    <row r="355" spans="1:11" ht="15" customHeight="1" thickBot="1">
      <c r="A355" s="772"/>
      <c r="B355" s="488" t="s">
        <v>448</v>
      </c>
      <c r="C355" s="476"/>
      <c r="D355" s="477"/>
      <c r="E355" s="486"/>
      <c r="F355" s="477"/>
      <c r="G355" s="477"/>
      <c r="H355" s="477"/>
      <c r="I355" s="477">
        <v>1</v>
      </c>
      <c r="J355" s="477" t="s">
        <v>201</v>
      </c>
      <c r="K355" s="487"/>
    </row>
    <row r="356" spans="1:11" ht="15" customHeight="1" thickBot="1">
      <c r="A356" s="772"/>
      <c r="B356" s="488" t="s">
        <v>449</v>
      </c>
      <c r="C356" s="476"/>
      <c r="D356" s="477"/>
      <c r="E356" s="449"/>
      <c r="F356" s="477">
        <v>1</v>
      </c>
      <c r="G356" s="477" t="s">
        <v>201</v>
      </c>
      <c r="H356" s="449">
        <v>50</v>
      </c>
      <c r="I356" s="449"/>
      <c r="J356" s="449"/>
      <c r="K356" s="478"/>
    </row>
    <row r="357" spans="1:11" ht="15" customHeight="1" thickBot="1" thickTop="1">
      <c r="A357" s="772"/>
      <c r="B357" s="485" t="s">
        <v>450</v>
      </c>
      <c r="C357" s="476">
        <v>1</v>
      </c>
      <c r="D357" s="477" t="s">
        <v>201</v>
      </c>
      <c r="E357" s="486">
        <v>3</v>
      </c>
      <c r="F357" s="477"/>
      <c r="G357" s="477"/>
      <c r="H357" s="477"/>
      <c r="I357" s="449"/>
      <c r="J357" s="449"/>
      <c r="K357" s="478"/>
    </row>
    <row r="358" spans="1:11" ht="15" customHeight="1" thickBot="1">
      <c r="A358" s="772"/>
      <c r="B358" s="488" t="s">
        <v>451</v>
      </c>
      <c r="C358" s="476">
        <v>1</v>
      </c>
      <c r="D358" s="477" t="s">
        <v>201</v>
      </c>
      <c r="E358" s="486"/>
      <c r="F358" s="477"/>
      <c r="G358" s="477"/>
      <c r="H358" s="477"/>
      <c r="I358" s="477"/>
      <c r="J358" s="477"/>
      <c r="K358" s="487"/>
    </row>
    <row r="359" spans="1:11" ht="15" customHeight="1" thickBot="1">
      <c r="A359" s="772"/>
      <c r="B359" s="488" t="s">
        <v>452</v>
      </c>
      <c r="C359" s="476"/>
      <c r="D359" s="477"/>
      <c r="E359" s="486"/>
      <c r="F359" s="477"/>
      <c r="G359" s="477"/>
      <c r="H359" s="477"/>
      <c r="I359" s="477">
        <v>2</v>
      </c>
      <c r="J359" s="477" t="s">
        <v>201</v>
      </c>
      <c r="K359" s="487">
        <v>6</v>
      </c>
    </row>
    <row r="360" spans="1:11" ht="15" customHeight="1" thickBot="1">
      <c r="A360" s="772"/>
      <c r="B360" s="488" t="s">
        <v>453</v>
      </c>
      <c r="C360" s="476"/>
      <c r="D360" s="477"/>
      <c r="E360" s="486"/>
      <c r="F360" s="477"/>
      <c r="G360" s="477"/>
      <c r="H360" s="477"/>
      <c r="I360" s="477">
        <v>4</v>
      </c>
      <c r="J360" s="477" t="s">
        <v>201</v>
      </c>
      <c r="K360" s="487">
        <v>10</v>
      </c>
    </row>
    <row r="361" spans="1:11" ht="15" customHeight="1" thickBot="1">
      <c r="A361" s="772"/>
      <c r="B361" s="488" t="s">
        <v>454</v>
      </c>
      <c r="C361" s="476"/>
      <c r="D361" s="477"/>
      <c r="E361" s="486"/>
      <c r="F361" s="477"/>
      <c r="G361" s="477"/>
      <c r="H361" s="477"/>
      <c r="I361" s="477">
        <v>1</v>
      </c>
      <c r="J361" s="477" t="s">
        <v>201</v>
      </c>
      <c r="K361" s="487">
        <v>1</v>
      </c>
    </row>
    <row r="362" spans="1:11" ht="15" customHeight="1" thickBot="1">
      <c r="A362" s="772"/>
      <c r="B362" s="488" t="s">
        <v>238</v>
      </c>
      <c r="C362" s="476"/>
      <c r="D362" s="477"/>
      <c r="E362" s="486"/>
      <c r="F362" s="477"/>
      <c r="G362" s="477"/>
      <c r="H362" s="477"/>
      <c r="I362" s="477">
        <v>1</v>
      </c>
      <c r="J362" s="477" t="s">
        <v>201</v>
      </c>
      <c r="K362" s="487">
        <v>2</v>
      </c>
    </row>
    <row r="363" spans="1:11" ht="15" customHeight="1" thickBot="1">
      <c r="A363" s="772"/>
      <c r="B363" s="488" t="s">
        <v>455</v>
      </c>
      <c r="C363" s="476"/>
      <c r="D363" s="477"/>
      <c r="E363" s="486"/>
      <c r="F363" s="477"/>
      <c r="G363" s="477"/>
      <c r="H363" s="477"/>
      <c r="I363" s="477">
        <v>1</v>
      </c>
      <c r="J363" s="477" t="s">
        <v>201</v>
      </c>
      <c r="K363" s="487">
        <v>1</v>
      </c>
    </row>
    <row r="364" spans="1:11" ht="15" customHeight="1" thickBot="1">
      <c r="A364" s="772"/>
      <c r="B364" s="488" t="s">
        <v>456</v>
      </c>
      <c r="C364" s="476"/>
      <c r="D364" s="477"/>
      <c r="E364" s="486"/>
      <c r="F364" s="477"/>
      <c r="G364" s="477"/>
      <c r="H364" s="477"/>
      <c r="I364" s="477">
        <v>1</v>
      </c>
      <c r="J364" s="477" t="s">
        <v>201</v>
      </c>
      <c r="K364" s="487">
        <v>2</v>
      </c>
    </row>
    <row r="365" spans="1:11" ht="15" customHeight="1" thickBot="1">
      <c r="A365" s="772"/>
      <c r="B365" s="488" t="s">
        <v>457</v>
      </c>
      <c r="C365" s="476"/>
      <c r="D365" s="477"/>
      <c r="E365" s="486"/>
      <c r="F365" s="477">
        <v>1</v>
      </c>
      <c r="G365" s="477" t="s">
        <v>201</v>
      </c>
      <c r="H365" s="486"/>
      <c r="I365" s="449"/>
      <c r="J365" s="449"/>
      <c r="K365" s="478"/>
    </row>
    <row r="366" spans="1:11" ht="15" customHeight="1" thickBot="1">
      <c r="A366" s="772"/>
      <c r="B366" s="488" t="s">
        <v>458</v>
      </c>
      <c r="C366" s="476"/>
      <c r="D366" s="477"/>
      <c r="E366" s="486"/>
      <c r="F366" s="477">
        <v>1</v>
      </c>
      <c r="G366" s="477" t="s">
        <v>201</v>
      </c>
      <c r="H366" s="486">
        <v>3</v>
      </c>
      <c r="I366" s="449"/>
      <c r="J366" s="449"/>
      <c r="K366" s="478"/>
    </row>
    <row r="367" spans="1:11" ht="15" customHeight="1" thickBot="1">
      <c r="A367" s="772"/>
      <c r="B367" s="488" t="s">
        <v>459</v>
      </c>
      <c r="C367" s="476"/>
      <c r="D367" s="477"/>
      <c r="E367" s="486"/>
      <c r="F367" s="477">
        <v>1</v>
      </c>
      <c r="G367" s="477" t="s">
        <v>201</v>
      </c>
      <c r="H367" s="486">
        <v>6</v>
      </c>
      <c r="I367" s="449"/>
      <c r="J367" s="449"/>
      <c r="K367" s="478"/>
    </row>
    <row r="368" spans="1:11" ht="15" customHeight="1" thickBot="1">
      <c r="A368" s="772"/>
      <c r="B368" s="488" t="s">
        <v>460</v>
      </c>
      <c r="C368" s="489" t="s">
        <v>114</v>
      </c>
      <c r="D368" s="490" t="s">
        <v>201</v>
      </c>
      <c r="E368" s="491">
        <v>50</v>
      </c>
      <c r="F368" s="490"/>
      <c r="G368" s="490"/>
      <c r="H368" s="490"/>
      <c r="I368" s="469"/>
      <c r="J368" s="469"/>
      <c r="K368" s="492"/>
    </row>
    <row r="369" spans="1:11" ht="15" customHeight="1" thickBot="1">
      <c r="A369" s="773"/>
      <c r="B369" s="493" t="s">
        <v>125</v>
      </c>
      <c r="C369" s="452">
        <f>SUM(C330:C368)</f>
        <v>16</v>
      </c>
      <c r="D369" s="453"/>
      <c r="E369" s="453">
        <f>SUM(E330:E368)</f>
        <v>2183</v>
      </c>
      <c r="F369" s="453">
        <f>SUM(F330:F368)</f>
        <v>6</v>
      </c>
      <c r="G369" s="453"/>
      <c r="H369" s="453">
        <f>SUM(H330:H368)</f>
        <v>2089</v>
      </c>
      <c r="I369" s="453">
        <f>SUM(I330:I368)</f>
        <v>20</v>
      </c>
      <c r="J369" s="453"/>
      <c r="K369" s="494">
        <f>SUM(K330:K368)</f>
        <v>2485</v>
      </c>
    </row>
    <row r="370" spans="1:11" ht="15" customHeight="1" thickBot="1">
      <c r="A370" s="458"/>
      <c r="B370" s="459"/>
      <c r="C370" s="460"/>
      <c r="D370" s="460"/>
      <c r="E370" s="460"/>
      <c r="F370" s="460"/>
      <c r="G370" s="460"/>
      <c r="H370" s="460"/>
      <c r="I370" s="460"/>
      <c r="J370" s="460"/>
      <c r="K370" s="461"/>
    </row>
    <row r="371" spans="1:11" ht="15" customHeight="1" thickBot="1">
      <c r="A371" s="743" t="s">
        <v>64</v>
      </c>
      <c r="B371" s="744"/>
      <c r="C371" s="455">
        <f>C321+C328+C369</f>
        <v>67</v>
      </c>
      <c r="D371" s="455">
        <f aca="true" t="shared" si="0" ref="D371:K371">D321+D328+D369</f>
        <v>0</v>
      </c>
      <c r="E371" s="455">
        <f t="shared" si="0"/>
        <v>2255.5</v>
      </c>
      <c r="F371" s="455">
        <f t="shared" si="0"/>
        <v>60</v>
      </c>
      <c r="G371" s="455">
        <f t="shared" si="0"/>
        <v>0</v>
      </c>
      <c r="H371" s="455">
        <f t="shared" si="0"/>
        <v>2206</v>
      </c>
      <c r="I371" s="455">
        <f t="shared" si="0"/>
        <v>30</v>
      </c>
      <c r="J371" s="455">
        <f t="shared" si="0"/>
        <v>0</v>
      </c>
      <c r="K371" s="455">
        <f t="shared" si="0"/>
        <v>2495</v>
      </c>
    </row>
    <row r="372" spans="1:11" ht="15" customHeight="1">
      <c r="A372" s="458"/>
      <c r="B372" s="459"/>
      <c r="C372" s="460"/>
      <c r="D372" s="460"/>
      <c r="E372" s="460"/>
      <c r="F372" s="460"/>
      <c r="G372" s="460"/>
      <c r="H372" s="460"/>
      <c r="I372" s="460"/>
      <c r="J372" s="460"/>
      <c r="K372" s="461"/>
    </row>
    <row r="373" spans="1:11" ht="15" customHeight="1" thickBot="1">
      <c r="A373" s="458"/>
      <c r="B373" s="459"/>
      <c r="C373" s="460"/>
      <c r="D373" s="460"/>
      <c r="E373" s="460"/>
      <c r="F373" s="460"/>
      <c r="G373" s="460"/>
      <c r="H373" s="460"/>
      <c r="I373" s="460"/>
      <c r="J373" s="460"/>
      <c r="K373" s="461"/>
    </row>
    <row r="374" spans="1:11" ht="15" customHeight="1">
      <c r="A374" s="753" t="s">
        <v>143</v>
      </c>
      <c r="B374" s="443" t="s">
        <v>239</v>
      </c>
      <c r="C374" s="444">
        <v>10</v>
      </c>
      <c r="D374" s="445" t="s">
        <v>132</v>
      </c>
      <c r="E374" s="464">
        <v>5</v>
      </c>
      <c r="F374" s="444">
        <v>25</v>
      </c>
      <c r="G374" s="445" t="s">
        <v>132</v>
      </c>
      <c r="H374" s="495">
        <v>13</v>
      </c>
      <c r="I374" s="444">
        <v>35</v>
      </c>
      <c r="J374" s="445" t="s">
        <v>132</v>
      </c>
      <c r="K374" s="495">
        <v>18</v>
      </c>
    </row>
    <row r="375" spans="1:11" ht="19.5" customHeight="1">
      <c r="A375" s="754"/>
      <c r="B375" s="447" t="s">
        <v>240</v>
      </c>
      <c r="C375" s="448">
        <v>20</v>
      </c>
      <c r="D375" s="449" t="s">
        <v>132</v>
      </c>
      <c r="E375" s="450">
        <v>70</v>
      </c>
      <c r="F375" s="448">
        <v>20</v>
      </c>
      <c r="G375" s="449" t="s">
        <v>132</v>
      </c>
      <c r="H375" s="450">
        <v>70</v>
      </c>
      <c r="I375" s="448">
        <v>10</v>
      </c>
      <c r="J375" s="449" t="s">
        <v>132</v>
      </c>
      <c r="K375" s="450">
        <v>35</v>
      </c>
    </row>
    <row r="376" spans="1:11" ht="21.75" customHeight="1">
      <c r="A376" s="754"/>
      <c r="B376" s="466" t="s">
        <v>241</v>
      </c>
      <c r="C376" s="448">
        <v>10</v>
      </c>
      <c r="D376" s="449" t="s">
        <v>106</v>
      </c>
      <c r="E376" s="450">
        <v>15</v>
      </c>
      <c r="F376" s="448">
        <v>20</v>
      </c>
      <c r="G376" s="449" t="s">
        <v>106</v>
      </c>
      <c r="H376" s="450">
        <v>30</v>
      </c>
      <c r="I376" s="448">
        <v>20</v>
      </c>
      <c r="J376" s="449" t="s">
        <v>106</v>
      </c>
      <c r="K376" s="450">
        <v>30</v>
      </c>
    </row>
    <row r="377" spans="1:11" ht="26.25" customHeight="1">
      <c r="A377" s="754"/>
      <c r="B377" s="466" t="s">
        <v>242</v>
      </c>
      <c r="C377" s="448">
        <v>20</v>
      </c>
      <c r="D377" s="449" t="s">
        <v>132</v>
      </c>
      <c r="E377" s="450">
        <v>64</v>
      </c>
      <c r="F377" s="448">
        <v>20</v>
      </c>
      <c r="G377" s="449" t="s">
        <v>132</v>
      </c>
      <c r="H377" s="450">
        <v>44</v>
      </c>
      <c r="I377" s="448">
        <v>20</v>
      </c>
      <c r="J377" s="449" t="s">
        <v>132</v>
      </c>
      <c r="K377" s="450">
        <v>25</v>
      </c>
    </row>
    <row r="378" spans="1:11" ht="15" customHeight="1" thickBot="1">
      <c r="A378" s="754"/>
      <c r="B378" s="467"/>
      <c r="C378" s="468"/>
      <c r="D378" s="469"/>
      <c r="E378" s="471"/>
      <c r="F378" s="448"/>
      <c r="G378" s="449"/>
      <c r="H378" s="450"/>
      <c r="I378" s="448"/>
      <c r="J378" s="449"/>
      <c r="K378" s="450"/>
    </row>
    <row r="379" spans="1:11" ht="15" customHeight="1" thickBot="1">
      <c r="A379" s="755"/>
      <c r="B379" s="451" t="s">
        <v>125</v>
      </c>
      <c r="C379" s="452">
        <f>SUM(C374:C378)</f>
        <v>60</v>
      </c>
      <c r="D379" s="453"/>
      <c r="E379" s="454">
        <f>SUM(E374:E378)</f>
        <v>154</v>
      </c>
      <c r="F379" s="452">
        <f>SUM(F374:F378)</f>
        <v>85</v>
      </c>
      <c r="G379" s="453"/>
      <c r="H379" s="454">
        <f>SUM(H374:H378)</f>
        <v>157</v>
      </c>
      <c r="I379" s="452">
        <f>SUM(I374:I378)</f>
        <v>85</v>
      </c>
      <c r="J379" s="453"/>
      <c r="K379" s="454">
        <f>SUM(K374:K378)</f>
        <v>108</v>
      </c>
    </row>
    <row r="380" spans="1:11" ht="15" customHeight="1" thickBot="1">
      <c r="A380" s="743" t="s">
        <v>74</v>
      </c>
      <c r="B380" s="744" t="s">
        <v>23</v>
      </c>
      <c r="C380" s="455">
        <f>C379</f>
        <v>60</v>
      </c>
      <c r="D380" s="455">
        <f aca="true" t="shared" si="1" ref="D380:K380">D379</f>
        <v>0</v>
      </c>
      <c r="E380" s="455">
        <f t="shared" si="1"/>
        <v>154</v>
      </c>
      <c r="F380" s="455">
        <f t="shared" si="1"/>
        <v>85</v>
      </c>
      <c r="G380" s="455">
        <f t="shared" si="1"/>
        <v>0</v>
      </c>
      <c r="H380" s="455">
        <f t="shared" si="1"/>
        <v>157</v>
      </c>
      <c r="I380" s="455">
        <f t="shared" si="1"/>
        <v>85</v>
      </c>
      <c r="J380" s="455">
        <f t="shared" si="1"/>
        <v>0</v>
      </c>
      <c r="K380" s="455">
        <f t="shared" si="1"/>
        <v>108</v>
      </c>
    </row>
    <row r="381" spans="1:11" ht="15" customHeight="1">
      <c r="A381" s="458"/>
      <c r="B381" s="459"/>
      <c r="C381" s="460"/>
      <c r="D381" s="460"/>
      <c r="E381" s="460"/>
      <c r="F381" s="460"/>
      <c r="G381" s="460"/>
      <c r="H381" s="460"/>
      <c r="I381" s="460"/>
      <c r="J381" s="460"/>
      <c r="K381" s="461"/>
    </row>
    <row r="382" spans="1:11" ht="15" customHeight="1" thickBot="1">
      <c r="A382" s="458"/>
      <c r="B382" s="459"/>
      <c r="C382" s="460"/>
      <c r="D382" s="460"/>
      <c r="E382" s="460"/>
      <c r="F382" s="460"/>
      <c r="G382" s="460"/>
      <c r="H382" s="460"/>
      <c r="I382" s="460"/>
      <c r="J382" s="460"/>
      <c r="K382" s="461"/>
    </row>
    <row r="383" spans="1:11" ht="15" customHeight="1" thickBot="1">
      <c r="A383" s="759" t="s">
        <v>75</v>
      </c>
      <c r="B383" s="760"/>
      <c r="C383" s="496">
        <f>C313+C371+C380</f>
        <v>128</v>
      </c>
      <c r="D383" s="496">
        <f aca="true" t="shared" si="2" ref="D383:K383">D313+D371+D380</f>
        <v>0</v>
      </c>
      <c r="E383" s="496">
        <f t="shared" si="2"/>
        <v>2439.5</v>
      </c>
      <c r="F383" s="496">
        <f t="shared" si="2"/>
        <v>146</v>
      </c>
      <c r="G383" s="496">
        <f t="shared" si="2"/>
        <v>0</v>
      </c>
      <c r="H383" s="496">
        <f t="shared" si="2"/>
        <v>2383</v>
      </c>
      <c r="I383" s="496">
        <f t="shared" si="2"/>
        <v>116</v>
      </c>
      <c r="J383" s="496">
        <f t="shared" si="2"/>
        <v>0</v>
      </c>
      <c r="K383" s="496">
        <f t="shared" si="2"/>
        <v>2623</v>
      </c>
    </row>
    <row r="384" spans="1:11" ht="15" customHeight="1" thickBot="1">
      <c r="A384" s="458"/>
      <c r="B384" s="459"/>
      <c r="C384" s="460"/>
      <c r="D384" s="460"/>
      <c r="E384" s="460"/>
      <c r="F384" s="460"/>
      <c r="G384" s="460"/>
      <c r="H384" s="460"/>
      <c r="I384" s="460"/>
      <c r="J384" s="460"/>
      <c r="K384" s="461"/>
    </row>
    <row r="385" spans="1:11" ht="15" customHeight="1">
      <c r="A385" s="764" t="s">
        <v>76</v>
      </c>
      <c r="B385" s="765"/>
      <c r="C385" s="765"/>
      <c r="D385" s="765"/>
      <c r="E385" s="765"/>
      <c r="F385" s="765"/>
      <c r="G385" s="765"/>
      <c r="H385" s="765"/>
      <c r="I385" s="765"/>
      <c r="J385" s="765"/>
      <c r="K385" s="766"/>
    </row>
    <row r="386" spans="1:11" ht="15" customHeight="1" thickBot="1">
      <c r="A386" s="458"/>
      <c r="B386" s="459"/>
      <c r="C386" s="460"/>
      <c r="D386" s="460"/>
      <c r="E386" s="460"/>
      <c r="F386" s="460"/>
      <c r="G386" s="460"/>
      <c r="H386" s="460"/>
      <c r="I386" s="460"/>
      <c r="J386" s="460"/>
      <c r="K386" s="461"/>
    </row>
    <row r="387" spans="1:11" ht="26.25" customHeight="1">
      <c r="A387" s="753" t="s">
        <v>163</v>
      </c>
      <c r="B387" s="443" t="s">
        <v>243</v>
      </c>
      <c r="C387" s="444">
        <v>1</v>
      </c>
      <c r="D387" s="445" t="s">
        <v>201</v>
      </c>
      <c r="E387" s="464">
        <v>100</v>
      </c>
      <c r="F387" s="444"/>
      <c r="G387" s="445"/>
      <c r="H387" s="464"/>
      <c r="I387" s="444"/>
      <c r="J387" s="445"/>
      <c r="K387" s="464"/>
    </row>
    <row r="388" spans="1:11" ht="15" customHeight="1" hidden="1">
      <c r="A388" s="754"/>
      <c r="B388" s="447"/>
      <c r="C388" s="448"/>
      <c r="D388" s="449"/>
      <c r="E388" s="450"/>
      <c r="F388" s="448"/>
      <c r="G388" s="449"/>
      <c r="H388" s="450"/>
      <c r="I388" s="448"/>
      <c r="J388" s="449"/>
      <c r="K388" s="450"/>
    </row>
    <row r="389" spans="1:11" ht="15" customHeight="1" thickBot="1">
      <c r="A389" s="754"/>
      <c r="B389" s="447"/>
      <c r="C389" s="448"/>
      <c r="D389" s="449"/>
      <c r="E389" s="450"/>
      <c r="F389" s="448"/>
      <c r="G389" s="449"/>
      <c r="H389" s="450"/>
      <c r="I389" s="448"/>
      <c r="J389" s="449"/>
      <c r="K389" s="450"/>
    </row>
    <row r="390" spans="1:11" ht="15" customHeight="1" thickBot="1">
      <c r="A390" s="755"/>
      <c r="B390" s="451" t="s">
        <v>125</v>
      </c>
      <c r="C390" s="452">
        <f>SUM(C387:C389)</f>
        <v>1</v>
      </c>
      <c r="D390" s="453"/>
      <c r="E390" s="454">
        <f>SUM(E387:E389)</f>
        <v>100</v>
      </c>
      <c r="F390" s="452">
        <f>SUM(F387:F389)</f>
        <v>0</v>
      </c>
      <c r="G390" s="453"/>
      <c r="H390" s="454">
        <f>SUM(H387:H389)</f>
        <v>0</v>
      </c>
      <c r="I390" s="452">
        <f>SUM(I387:I389)</f>
        <v>0</v>
      </c>
      <c r="J390" s="453"/>
      <c r="K390" s="454">
        <f>SUM(K387:K389)</f>
        <v>0</v>
      </c>
    </row>
    <row r="391" spans="1:11" ht="15" customHeight="1" thickBot="1">
      <c r="A391" s="458"/>
      <c r="B391" s="459"/>
      <c r="C391" s="460"/>
      <c r="D391" s="460"/>
      <c r="E391" s="460"/>
      <c r="F391" s="460"/>
      <c r="G391" s="460"/>
      <c r="H391" s="460"/>
      <c r="I391" s="460"/>
      <c r="J391" s="460"/>
      <c r="K391" s="461"/>
    </row>
    <row r="392" spans="1:11" ht="15" customHeight="1" thickBot="1">
      <c r="A392" s="743" t="s">
        <v>6</v>
      </c>
      <c r="B392" s="744"/>
      <c r="C392" s="455">
        <f>C390</f>
        <v>1</v>
      </c>
      <c r="D392" s="455">
        <f aca="true" t="shared" si="3" ref="D392:K392">D390</f>
        <v>0</v>
      </c>
      <c r="E392" s="455">
        <f t="shared" si="3"/>
        <v>100</v>
      </c>
      <c r="F392" s="455">
        <f t="shared" si="3"/>
        <v>0</v>
      </c>
      <c r="G392" s="455">
        <f t="shared" si="3"/>
        <v>0</v>
      </c>
      <c r="H392" s="455">
        <f t="shared" si="3"/>
        <v>0</v>
      </c>
      <c r="I392" s="455">
        <f t="shared" si="3"/>
        <v>0</v>
      </c>
      <c r="J392" s="455">
        <f t="shared" si="3"/>
        <v>0</v>
      </c>
      <c r="K392" s="455">
        <f t="shared" si="3"/>
        <v>0</v>
      </c>
    </row>
    <row r="393" spans="1:11" ht="15" customHeight="1" thickBot="1">
      <c r="A393" s="497"/>
      <c r="B393" s="498"/>
      <c r="C393" s="499"/>
      <c r="D393" s="499"/>
      <c r="E393" s="499"/>
      <c r="F393" s="499"/>
      <c r="G393" s="499"/>
      <c r="H393" s="499"/>
      <c r="I393" s="499"/>
      <c r="J393" s="499"/>
      <c r="K393" s="500"/>
    </row>
    <row r="394" spans="1:11" ht="15" customHeight="1" thickBot="1">
      <c r="A394" s="756" t="s">
        <v>3</v>
      </c>
      <c r="B394" s="757"/>
      <c r="C394" s="757"/>
      <c r="D394" s="757"/>
      <c r="E394" s="757"/>
      <c r="F394" s="757"/>
      <c r="G394" s="757"/>
      <c r="H394" s="757"/>
      <c r="I394" s="757"/>
      <c r="J394" s="757"/>
      <c r="K394" s="758"/>
    </row>
    <row r="395" spans="1:11" ht="15" customHeight="1">
      <c r="A395" s="753" t="s">
        <v>149</v>
      </c>
      <c r="B395" s="443" t="s">
        <v>244</v>
      </c>
      <c r="C395" s="444" t="s">
        <v>114</v>
      </c>
      <c r="D395" s="445" t="s">
        <v>114</v>
      </c>
      <c r="E395" s="464">
        <v>250</v>
      </c>
      <c r="F395" s="444" t="s">
        <v>114</v>
      </c>
      <c r="G395" s="445" t="s">
        <v>114</v>
      </c>
      <c r="H395" s="464">
        <v>307</v>
      </c>
      <c r="I395" s="444" t="s">
        <v>114</v>
      </c>
      <c r="J395" s="445" t="s">
        <v>114</v>
      </c>
      <c r="K395" s="444">
        <v>267</v>
      </c>
    </row>
    <row r="396" spans="1:11" ht="15" customHeight="1" thickBot="1">
      <c r="A396" s="754"/>
      <c r="B396" s="467"/>
      <c r="C396" s="468"/>
      <c r="D396" s="469"/>
      <c r="E396" s="471"/>
      <c r="F396" s="448"/>
      <c r="G396" s="449"/>
      <c r="H396" s="450"/>
      <c r="I396" s="448"/>
      <c r="J396" s="449"/>
      <c r="K396" s="450"/>
    </row>
    <row r="397" spans="1:11" ht="15" customHeight="1" thickBot="1">
      <c r="A397" s="755"/>
      <c r="B397" s="451" t="s">
        <v>125</v>
      </c>
      <c r="C397" s="452">
        <f>SUM(C395:C396)</f>
        <v>0</v>
      </c>
      <c r="D397" s="453"/>
      <c r="E397" s="454">
        <f>SUM(E395:E396)</f>
        <v>250</v>
      </c>
      <c r="F397" s="452">
        <f>SUM(F395:F396)</f>
        <v>0</v>
      </c>
      <c r="G397" s="453"/>
      <c r="H397" s="454">
        <f>SUM(H395:H396)</f>
        <v>307</v>
      </c>
      <c r="I397" s="452">
        <f>SUM(I395:I396)</f>
        <v>0</v>
      </c>
      <c r="J397" s="453"/>
      <c r="K397" s="454">
        <f>SUM(K395:K396)</f>
        <v>267</v>
      </c>
    </row>
    <row r="398" spans="1:11" ht="15" customHeight="1" thickBot="1">
      <c r="A398" s="743" t="s">
        <v>4</v>
      </c>
      <c r="B398" s="744"/>
      <c r="C398" s="455">
        <f>C397</f>
        <v>0</v>
      </c>
      <c r="D398" s="456"/>
      <c r="E398" s="457">
        <f>E397</f>
        <v>250</v>
      </c>
      <c r="F398" s="455">
        <f>F397</f>
        <v>0</v>
      </c>
      <c r="G398" s="456"/>
      <c r="H398" s="457">
        <f>H397</f>
        <v>307</v>
      </c>
      <c r="I398" s="455">
        <f>I397</f>
        <v>0</v>
      </c>
      <c r="J398" s="456"/>
      <c r="K398" s="457">
        <f>K397</f>
        <v>267</v>
      </c>
    </row>
    <row r="399" spans="1:11" ht="15" customHeight="1" thickBot="1">
      <c r="A399" s="458"/>
      <c r="B399" s="459"/>
      <c r="C399" s="460"/>
      <c r="D399" s="460"/>
      <c r="E399" s="460"/>
      <c r="F399" s="460"/>
      <c r="G399" s="460"/>
      <c r="H399" s="460"/>
      <c r="I399" s="460"/>
      <c r="J399" s="460"/>
      <c r="K399" s="461"/>
    </row>
    <row r="400" spans="1:11" ht="15" customHeight="1" thickBot="1">
      <c r="A400" s="756" t="s">
        <v>5</v>
      </c>
      <c r="B400" s="757"/>
      <c r="C400" s="757"/>
      <c r="D400" s="757"/>
      <c r="E400" s="757"/>
      <c r="F400" s="757"/>
      <c r="G400" s="757"/>
      <c r="H400" s="757"/>
      <c r="I400" s="757"/>
      <c r="J400" s="757"/>
      <c r="K400" s="758"/>
    </row>
    <row r="401" spans="1:11" ht="15" customHeight="1">
      <c r="A401" s="753" t="s">
        <v>150</v>
      </c>
      <c r="B401" s="443" t="s">
        <v>245</v>
      </c>
      <c r="C401" s="444" t="s">
        <v>114</v>
      </c>
      <c r="D401" s="445" t="s">
        <v>114</v>
      </c>
      <c r="E401" s="464">
        <v>150</v>
      </c>
      <c r="F401" s="444" t="s">
        <v>114</v>
      </c>
      <c r="G401" s="445" t="s">
        <v>114</v>
      </c>
      <c r="H401" s="464">
        <v>150</v>
      </c>
      <c r="I401" s="444" t="s">
        <v>114</v>
      </c>
      <c r="J401" s="445" t="s">
        <v>114</v>
      </c>
      <c r="K401" s="444">
        <v>150</v>
      </c>
    </row>
    <row r="402" spans="1:11" ht="15" customHeight="1" hidden="1">
      <c r="A402" s="754"/>
      <c r="B402" s="447"/>
      <c r="C402" s="448"/>
      <c r="D402" s="449"/>
      <c r="E402" s="450"/>
      <c r="F402" s="448"/>
      <c r="G402" s="449"/>
      <c r="H402" s="450"/>
      <c r="I402" s="448"/>
      <c r="J402" s="449"/>
      <c r="K402" s="450"/>
    </row>
    <row r="403" spans="1:11" ht="15" customHeight="1" thickBot="1">
      <c r="A403" s="754"/>
      <c r="B403" s="467"/>
      <c r="C403" s="468"/>
      <c r="D403" s="469"/>
      <c r="E403" s="471"/>
      <c r="F403" s="448"/>
      <c r="G403" s="449"/>
      <c r="H403" s="450"/>
      <c r="I403" s="448"/>
      <c r="J403" s="449"/>
      <c r="K403" s="450"/>
    </row>
    <row r="404" spans="1:11" ht="15" customHeight="1" thickBot="1">
      <c r="A404" s="755"/>
      <c r="B404" s="451" t="s">
        <v>125</v>
      </c>
      <c r="C404" s="452"/>
      <c r="D404" s="453"/>
      <c r="E404" s="454">
        <f>SUM(E401:E403)</f>
        <v>150</v>
      </c>
      <c r="F404" s="452"/>
      <c r="G404" s="453"/>
      <c r="H404" s="454">
        <f>SUM(H401:H403)</f>
        <v>150</v>
      </c>
      <c r="I404" s="454"/>
      <c r="J404" s="454"/>
      <c r="K404" s="454">
        <f>SUM(K401:K403)</f>
        <v>150</v>
      </c>
    </row>
    <row r="405" spans="1:11" ht="15" customHeight="1" thickBot="1">
      <c r="A405" s="743" t="s">
        <v>7</v>
      </c>
      <c r="B405" s="744"/>
      <c r="C405" s="455">
        <f>C404</f>
        <v>0</v>
      </c>
      <c r="D405" s="456"/>
      <c r="E405" s="457">
        <f>E404</f>
        <v>150</v>
      </c>
      <c r="F405" s="455">
        <f>F404</f>
        <v>0</v>
      </c>
      <c r="G405" s="456"/>
      <c r="H405" s="457">
        <f>H404</f>
        <v>150</v>
      </c>
      <c r="I405" s="455">
        <f>I404</f>
        <v>0</v>
      </c>
      <c r="J405" s="456"/>
      <c r="K405" s="457">
        <f>K404</f>
        <v>150</v>
      </c>
    </row>
    <row r="406" spans="1:11" ht="15" customHeight="1" thickBot="1">
      <c r="A406" s="458"/>
      <c r="B406" s="459"/>
      <c r="C406" s="460"/>
      <c r="D406" s="460"/>
      <c r="E406" s="460"/>
      <c r="F406" s="460"/>
      <c r="G406" s="460"/>
      <c r="H406" s="460"/>
      <c r="I406" s="460"/>
      <c r="J406" s="460"/>
      <c r="K406" s="461"/>
    </row>
    <row r="407" spans="1:11" ht="15" customHeight="1" thickBot="1">
      <c r="A407" s="756" t="s">
        <v>8</v>
      </c>
      <c r="B407" s="757"/>
      <c r="C407" s="757"/>
      <c r="D407" s="757"/>
      <c r="E407" s="757"/>
      <c r="F407" s="757"/>
      <c r="G407" s="757"/>
      <c r="H407" s="757"/>
      <c r="I407" s="757"/>
      <c r="J407" s="757"/>
      <c r="K407" s="758"/>
    </row>
    <row r="408" spans="1:11" ht="15" customHeight="1" thickBot="1">
      <c r="A408" s="753" t="s">
        <v>151</v>
      </c>
      <c r="B408" s="443" t="s">
        <v>246</v>
      </c>
      <c r="C408" s="501" t="s">
        <v>114</v>
      </c>
      <c r="D408" s="445" t="s">
        <v>114</v>
      </c>
      <c r="E408" s="464">
        <v>0</v>
      </c>
      <c r="F408" s="501" t="s">
        <v>114</v>
      </c>
      <c r="G408" s="501" t="s">
        <v>114</v>
      </c>
      <c r="H408" s="464">
        <v>0</v>
      </c>
      <c r="I408" s="501" t="s">
        <v>114</v>
      </c>
      <c r="J408" s="501" t="s">
        <v>114</v>
      </c>
      <c r="K408" s="464">
        <v>0</v>
      </c>
    </row>
    <row r="409" spans="1:11" ht="15" customHeight="1" thickBot="1">
      <c r="A409" s="755"/>
      <c r="B409" s="451" t="s">
        <v>125</v>
      </c>
      <c r="C409" s="452">
        <f>SUM(C408:C408)</f>
        <v>0</v>
      </c>
      <c r="D409" s="453"/>
      <c r="E409" s="454">
        <f>SUM(E408:E408)</f>
        <v>0</v>
      </c>
      <c r="F409" s="452">
        <f>SUM(F408:F408)</f>
        <v>0</v>
      </c>
      <c r="G409" s="453"/>
      <c r="H409" s="454">
        <f>SUM(H408:H408)</f>
        <v>0</v>
      </c>
      <c r="I409" s="452">
        <f>SUM(I408:I408)</f>
        <v>0</v>
      </c>
      <c r="J409" s="453"/>
      <c r="K409" s="454">
        <f>SUM(K408:K408)</f>
        <v>0</v>
      </c>
    </row>
    <row r="410" spans="1:11" ht="15" customHeight="1" thickBot="1">
      <c r="A410" s="743" t="s">
        <v>9</v>
      </c>
      <c r="B410" s="744"/>
      <c r="C410" s="455">
        <f>C409</f>
        <v>0</v>
      </c>
      <c r="D410" s="456"/>
      <c r="E410" s="457">
        <f>E409</f>
        <v>0</v>
      </c>
      <c r="F410" s="455">
        <f>F409</f>
        <v>0</v>
      </c>
      <c r="G410" s="456"/>
      <c r="H410" s="457">
        <f>H409</f>
        <v>0</v>
      </c>
      <c r="I410" s="455">
        <f>I409</f>
        <v>0</v>
      </c>
      <c r="J410" s="456"/>
      <c r="K410" s="457">
        <f>K409</f>
        <v>0</v>
      </c>
    </row>
    <row r="411" spans="1:11" ht="15" customHeight="1">
      <c r="A411" s="458"/>
      <c r="B411" s="459"/>
      <c r="C411" s="460"/>
      <c r="D411" s="460"/>
      <c r="E411" s="460"/>
      <c r="F411" s="460"/>
      <c r="G411" s="460"/>
      <c r="H411" s="460"/>
      <c r="I411" s="460"/>
      <c r="J411" s="460"/>
      <c r="K411" s="461"/>
    </row>
    <row r="412" spans="1:11" ht="15" customHeight="1" thickBot="1">
      <c r="A412" s="458"/>
      <c r="B412" s="459"/>
      <c r="C412" s="460"/>
      <c r="D412" s="460"/>
      <c r="E412" s="460"/>
      <c r="F412" s="460"/>
      <c r="G412" s="460"/>
      <c r="H412" s="460"/>
      <c r="I412" s="460"/>
      <c r="J412" s="460"/>
      <c r="K412" s="461"/>
    </row>
    <row r="413" spans="1:11" ht="15" customHeight="1" thickBot="1">
      <c r="A413" s="759" t="s">
        <v>77</v>
      </c>
      <c r="B413" s="760"/>
      <c r="C413" s="496">
        <f>C392+C398+C405+C410</f>
        <v>1</v>
      </c>
      <c r="D413" s="496">
        <f aca="true" t="shared" si="4" ref="D413:K413">D392+D398+D405+D410</f>
        <v>0</v>
      </c>
      <c r="E413" s="496">
        <f t="shared" si="4"/>
        <v>500</v>
      </c>
      <c r="F413" s="496">
        <f t="shared" si="4"/>
        <v>0</v>
      </c>
      <c r="G413" s="496">
        <f t="shared" si="4"/>
        <v>0</v>
      </c>
      <c r="H413" s="496">
        <f t="shared" si="4"/>
        <v>457</v>
      </c>
      <c r="I413" s="496">
        <f t="shared" si="4"/>
        <v>0</v>
      </c>
      <c r="J413" s="496">
        <f t="shared" si="4"/>
        <v>0</v>
      </c>
      <c r="K413" s="496">
        <f t="shared" si="4"/>
        <v>417</v>
      </c>
    </row>
    <row r="414" spans="1:11" ht="15" customHeight="1" thickBot="1">
      <c r="A414" s="458"/>
      <c r="B414" s="459"/>
      <c r="C414" s="460"/>
      <c r="D414" s="460"/>
      <c r="E414" s="460"/>
      <c r="F414" s="460"/>
      <c r="G414" s="460"/>
      <c r="H414" s="460"/>
      <c r="I414" s="460"/>
      <c r="J414" s="460"/>
      <c r="K414" s="461"/>
    </row>
    <row r="415" spans="1:11" ht="15" customHeight="1" thickBot="1">
      <c r="A415" s="761" t="s">
        <v>80</v>
      </c>
      <c r="B415" s="762"/>
      <c r="C415" s="762"/>
      <c r="D415" s="762"/>
      <c r="E415" s="762"/>
      <c r="F415" s="762"/>
      <c r="G415" s="762"/>
      <c r="H415" s="762"/>
      <c r="I415" s="762"/>
      <c r="J415" s="762"/>
      <c r="K415" s="763"/>
    </row>
    <row r="416" spans="1:11" ht="15" customHeight="1" thickBot="1">
      <c r="A416" s="753" t="s">
        <v>153</v>
      </c>
      <c r="B416" s="443" t="s">
        <v>247</v>
      </c>
      <c r="C416" s="501" t="s">
        <v>114</v>
      </c>
      <c r="D416" s="445"/>
      <c r="E416" s="464">
        <v>120</v>
      </c>
      <c r="F416" s="501" t="s">
        <v>114</v>
      </c>
      <c r="G416" s="445"/>
      <c r="H416" s="464">
        <v>120</v>
      </c>
      <c r="I416" s="501" t="s">
        <v>114</v>
      </c>
      <c r="J416" s="445"/>
      <c r="K416" s="464">
        <v>20</v>
      </c>
    </row>
    <row r="417" spans="1:11" ht="15" customHeight="1" thickBot="1">
      <c r="A417" s="755"/>
      <c r="B417" s="451" t="s">
        <v>125</v>
      </c>
      <c r="C417" s="452">
        <f>SUM(C416:C416)</f>
        <v>0</v>
      </c>
      <c r="D417" s="453"/>
      <c r="E417" s="454">
        <f>SUM(E416:E416)</f>
        <v>120</v>
      </c>
      <c r="F417" s="452">
        <f>SUM(F416:F416)</f>
        <v>0</v>
      </c>
      <c r="G417" s="453"/>
      <c r="H417" s="454">
        <f>SUM(H416:H416)</f>
        <v>120</v>
      </c>
      <c r="I417" s="452">
        <f>SUM(I416:I416)</f>
        <v>0</v>
      </c>
      <c r="J417" s="453"/>
      <c r="K417" s="454">
        <f>SUM(K416:K416)</f>
        <v>20</v>
      </c>
    </row>
    <row r="418" spans="1:11" ht="15" customHeight="1">
      <c r="A418" s="458"/>
      <c r="B418" s="459"/>
      <c r="C418" s="460"/>
      <c r="D418" s="460"/>
      <c r="E418" s="460"/>
      <c r="F418" s="460"/>
      <c r="G418" s="460"/>
      <c r="H418" s="460"/>
      <c r="I418" s="460"/>
      <c r="J418" s="460"/>
      <c r="K418" s="461"/>
    </row>
    <row r="419" spans="1:11" ht="15" customHeight="1" thickBot="1">
      <c r="A419" s="458"/>
      <c r="B419" s="459"/>
      <c r="C419" s="460"/>
      <c r="D419" s="460"/>
      <c r="E419" s="460"/>
      <c r="F419" s="460"/>
      <c r="G419" s="460"/>
      <c r="H419" s="460"/>
      <c r="I419" s="460"/>
      <c r="J419" s="460"/>
      <c r="K419" s="461"/>
    </row>
    <row r="420" spans="1:11" ht="15" customHeight="1" thickBot="1">
      <c r="A420" s="759" t="s">
        <v>16</v>
      </c>
      <c r="B420" s="760"/>
      <c r="C420" s="496">
        <f>C417</f>
        <v>0</v>
      </c>
      <c r="D420" s="496">
        <f aca="true" t="shared" si="5" ref="D420:K420">D417</f>
        <v>0</v>
      </c>
      <c r="E420" s="496">
        <f t="shared" si="5"/>
        <v>120</v>
      </c>
      <c r="F420" s="496">
        <f t="shared" si="5"/>
        <v>0</v>
      </c>
      <c r="G420" s="496">
        <f t="shared" si="5"/>
        <v>0</v>
      </c>
      <c r="H420" s="496">
        <f t="shared" si="5"/>
        <v>120</v>
      </c>
      <c r="I420" s="496">
        <f t="shared" si="5"/>
        <v>0</v>
      </c>
      <c r="J420" s="496">
        <f t="shared" si="5"/>
        <v>0</v>
      </c>
      <c r="K420" s="496">
        <f t="shared" si="5"/>
        <v>20</v>
      </c>
    </row>
    <row r="421" spans="1:11" ht="15" customHeight="1" thickBot="1">
      <c r="A421" s="458"/>
      <c r="B421" s="459"/>
      <c r="C421" s="460"/>
      <c r="D421" s="460"/>
      <c r="E421" s="460"/>
      <c r="F421" s="460"/>
      <c r="G421" s="460"/>
      <c r="H421" s="460"/>
      <c r="I421" s="460"/>
      <c r="J421" s="460"/>
      <c r="K421" s="461"/>
    </row>
    <row r="422" spans="1:11" ht="15" customHeight="1">
      <c r="A422" s="764" t="s">
        <v>78</v>
      </c>
      <c r="B422" s="765"/>
      <c r="C422" s="765"/>
      <c r="D422" s="765"/>
      <c r="E422" s="765"/>
      <c r="F422" s="765"/>
      <c r="G422" s="765"/>
      <c r="H422" s="765"/>
      <c r="I422" s="765"/>
      <c r="J422" s="765"/>
      <c r="K422" s="766"/>
    </row>
    <row r="423" spans="1:11" ht="15" customHeight="1" thickBot="1">
      <c r="A423" s="750" t="s">
        <v>12</v>
      </c>
      <c r="B423" s="751"/>
      <c r="C423" s="751"/>
      <c r="D423" s="751"/>
      <c r="E423" s="751"/>
      <c r="F423" s="751"/>
      <c r="G423" s="751"/>
      <c r="H423" s="751"/>
      <c r="I423" s="751"/>
      <c r="J423" s="751"/>
      <c r="K423" s="752"/>
    </row>
    <row r="424" spans="1:11" ht="24" customHeight="1">
      <c r="A424" s="753" t="s">
        <v>166</v>
      </c>
      <c r="B424" s="443" t="s">
        <v>248</v>
      </c>
      <c r="C424" s="501" t="s">
        <v>114</v>
      </c>
      <c r="D424" s="445"/>
      <c r="E424" s="464">
        <v>50</v>
      </c>
      <c r="F424" s="501" t="s">
        <v>114</v>
      </c>
      <c r="G424" s="445"/>
      <c r="H424" s="464">
        <v>50</v>
      </c>
      <c r="I424" s="501" t="s">
        <v>114</v>
      </c>
      <c r="J424" s="445"/>
      <c r="K424" s="464">
        <v>50</v>
      </c>
    </row>
    <row r="425" spans="1:11" ht="15" customHeight="1" thickBot="1">
      <c r="A425" s="754"/>
      <c r="B425" s="467"/>
      <c r="C425" s="468"/>
      <c r="D425" s="469"/>
      <c r="E425" s="471"/>
      <c r="F425" s="448"/>
      <c r="G425" s="449"/>
      <c r="H425" s="450"/>
      <c r="I425" s="448"/>
      <c r="J425" s="449"/>
      <c r="K425" s="450"/>
    </row>
    <row r="426" spans="1:11" ht="15" customHeight="1" thickBot="1">
      <c r="A426" s="755"/>
      <c r="B426" s="451" t="s">
        <v>125</v>
      </c>
      <c r="C426" s="452">
        <f>SUM(C424:C425)</f>
        <v>0</v>
      </c>
      <c r="D426" s="453"/>
      <c r="E426" s="454">
        <f>SUM(E424:E425)</f>
        <v>50</v>
      </c>
      <c r="F426" s="452">
        <f>SUM(F424:F425)</f>
        <v>0</v>
      </c>
      <c r="G426" s="453"/>
      <c r="H426" s="454">
        <f>SUM(H424:H425)</f>
        <v>50</v>
      </c>
      <c r="I426" s="452">
        <f>SUM(I424:I425)</f>
        <v>0</v>
      </c>
      <c r="J426" s="453"/>
      <c r="K426" s="454">
        <f>SUM(K424:K425)</f>
        <v>50</v>
      </c>
    </row>
    <row r="427" spans="1:11" ht="15" customHeight="1" thickBot="1">
      <c r="A427" s="458"/>
      <c r="B427" s="459"/>
      <c r="C427" s="460"/>
      <c r="D427" s="460"/>
      <c r="E427" s="460"/>
      <c r="F427" s="460"/>
      <c r="G427" s="460"/>
      <c r="H427" s="460"/>
      <c r="I427" s="460"/>
      <c r="J427" s="460"/>
      <c r="K427" s="461"/>
    </row>
    <row r="428" spans="1:11" ht="29.25" customHeight="1">
      <c r="A428" s="753" t="s">
        <v>167</v>
      </c>
      <c r="B428" s="443" t="s">
        <v>248</v>
      </c>
      <c r="C428" s="501" t="s">
        <v>114</v>
      </c>
      <c r="D428" s="445"/>
      <c r="E428" s="464">
        <v>70</v>
      </c>
      <c r="F428" s="501" t="s">
        <v>114</v>
      </c>
      <c r="G428" s="445"/>
      <c r="H428" s="464">
        <v>70</v>
      </c>
      <c r="I428" s="501" t="s">
        <v>114</v>
      </c>
      <c r="J428" s="445"/>
      <c r="K428" s="464">
        <v>70</v>
      </c>
    </row>
    <row r="429" spans="1:11" ht="15" customHeight="1">
      <c r="A429" s="754"/>
      <c r="B429" s="447"/>
      <c r="C429" s="502"/>
      <c r="D429" s="503"/>
      <c r="E429" s="504"/>
      <c r="F429" s="502"/>
      <c r="G429" s="503"/>
      <c r="H429" s="504"/>
      <c r="I429" s="502"/>
      <c r="J429" s="503"/>
      <c r="K429" s="504"/>
    </row>
    <row r="430" spans="1:11" ht="15" customHeight="1" thickBot="1">
      <c r="A430" s="754"/>
      <c r="B430" s="467"/>
      <c r="C430" s="468"/>
      <c r="D430" s="469"/>
      <c r="E430" s="471"/>
      <c r="F430" s="448"/>
      <c r="G430" s="449"/>
      <c r="H430" s="450"/>
      <c r="I430" s="448"/>
      <c r="J430" s="449"/>
      <c r="K430" s="450"/>
    </row>
    <row r="431" spans="1:11" ht="15" customHeight="1" thickBot="1">
      <c r="A431" s="755"/>
      <c r="B431" s="451" t="s">
        <v>125</v>
      </c>
      <c r="C431" s="452">
        <f>SUM(C428:C430)</f>
        <v>0</v>
      </c>
      <c r="D431" s="453"/>
      <c r="E431" s="454">
        <f>SUM(E428:E430)</f>
        <v>70</v>
      </c>
      <c r="F431" s="452">
        <f>SUM(F428:F430)</f>
        <v>0</v>
      </c>
      <c r="G431" s="453"/>
      <c r="H431" s="454">
        <f>SUM(H428:H430)</f>
        <v>70</v>
      </c>
      <c r="I431" s="452">
        <f>SUM(I428:I430)</f>
        <v>0</v>
      </c>
      <c r="J431" s="453"/>
      <c r="K431" s="454">
        <f>SUM(K428:K430)</f>
        <v>70</v>
      </c>
    </row>
    <row r="432" spans="1:11" ht="15" customHeight="1" thickBot="1">
      <c r="A432" s="743" t="s">
        <v>13</v>
      </c>
      <c r="B432" s="744"/>
      <c r="C432" s="455">
        <f>C426+C431</f>
        <v>0</v>
      </c>
      <c r="D432" s="456"/>
      <c r="E432" s="457">
        <f>E426+E431</f>
        <v>120</v>
      </c>
      <c r="F432" s="455">
        <f>F426+F431</f>
        <v>0</v>
      </c>
      <c r="G432" s="456"/>
      <c r="H432" s="457">
        <f>H426+H431</f>
        <v>120</v>
      </c>
      <c r="I432" s="455">
        <f>I426+I431</f>
        <v>0</v>
      </c>
      <c r="J432" s="456"/>
      <c r="K432" s="457">
        <f>K426+K431</f>
        <v>120</v>
      </c>
    </row>
    <row r="433" spans="1:11" ht="15" customHeight="1" thickBot="1">
      <c r="A433" s="458"/>
      <c r="B433" s="459"/>
      <c r="C433" s="460"/>
      <c r="D433" s="460"/>
      <c r="E433" s="460"/>
      <c r="F433" s="460"/>
      <c r="G433" s="460"/>
      <c r="H433" s="460"/>
      <c r="I433" s="460"/>
      <c r="J433" s="460"/>
      <c r="K433" s="461"/>
    </row>
    <row r="434" spans="1:11" ht="15" customHeight="1" thickBot="1">
      <c r="A434" s="756" t="s">
        <v>15</v>
      </c>
      <c r="B434" s="757"/>
      <c r="C434" s="757"/>
      <c r="D434" s="757"/>
      <c r="E434" s="757"/>
      <c r="F434" s="757"/>
      <c r="G434" s="757"/>
      <c r="H434" s="757"/>
      <c r="I434" s="757"/>
      <c r="J434" s="757"/>
      <c r="K434" s="758"/>
    </row>
    <row r="435" spans="1:11" ht="30" customHeight="1">
      <c r="A435" s="753" t="s">
        <v>159</v>
      </c>
      <c r="B435" s="443" t="s">
        <v>249</v>
      </c>
      <c r="C435" s="501" t="s">
        <v>114</v>
      </c>
      <c r="D435" s="445"/>
      <c r="E435" s="464">
        <v>120</v>
      </c>
      <c r="F435" s="444"/>
      <c r="G435" s="445"/>
      <c r="H435" s="464">
        <v>120</v>
      </c>
      <c r="I435" s="444"/>
      <c r="J435" s="445"/>
      <c r="K435" s="464">
        <v>120</v>
      </c>
    </row>
    <row r="436" spans="1:11" ht="15" customHeight="1" thickBot="1">
      <c r="A436" s="754"/>
      <c r="B436" s="447"/>
      <c r="C436" s="502"/>
      <c r="D436" s="503"/>
      <c r="E436" s="504"/>
      <c r="F436" s="502"/>
      <c r="G436" s="503"/>
      <c r="H436" s="504"/>
      <c r="I436" s="502"/>
      <c r="J436" s="503"/>
      <c r="K436" s="504"/>
    </row>
    <row r="437" spans="1:11" ht="15" customHeight="1" thickBot="1">
      <c r="A437" s="755"/>
      <c r="B437" s="451"/>
      <c r="C437" s="452">
        <f>SUM(C435:C436)</f>
        <v>0</v>
      </c>
      <c r="D437" s="453"/>
      <c r="E437" s="454">
        <f>SUM(E435:E436)</f>
        <v>120</v>
      </c>
      <c r="F437" s="452">
        <f>SUM(F435:F436)</f>
        <v>0</v>
      </c>
      <c r="G437" s="453"/>
      <c r="H437" s="454">
        <f>SUM(H435:H436)</f>
        <v>120</v>
      </c>
      <c r="I437" s="452">
        <f>SUM(I435:I436)</f>
        <v>0</v>
      </c>
      <c r="J437" s="453"/>
      <c r="K437" s="454">
        <f>SUM(K435:K436)</f>
        <v>120</v>
      </c>
    </row>
    <row r="438" spans="1:11" ht="15" customHeight="1" thickBot="1">
      <c r="A438" s="743" t="s">
        <v>14</v>
      </c>
      <c r="B438" s="744"/>
      <c r="C438" s="455">
        <f>C437</f>
        <v>0</v>
      </c>
      <c r="D438" s="456"/>
      <c r="E438" s="457">
        <f>E437</f>
        <v>120</v>
      </c>
      <c r="F438" s="455">
        <f>F437</f>
        <v>0</v>
      </c>
      <c r="G438" s="456"/>
      <c r="H438" s="457">
        <f>H437</f>
        <v>120</v>
      </c>
      <c r="I438" s="455">
        <f>I437</f>
        <v>0</v>
      </c>
      <c r="J438" s="456"/>
      <c r="K438" s="457">
        <f>K437</f>
        <v>120</v>
      </c>
    </row>
    <row r="439" spans="1:11" ht="15" customHeight="1" thickBot="1">
      <c r="A439" s="7"/>
      <c r="B439" s="8"/>
      <c r="C439" s="9"/>
      <c r="D439" s="9"/>
      <c r="E439" s="9"/>
      <c r="F439" s="9"/>
      <c r="G439" s="9"/>
      <c r="H439" s="9"/>
      <c r="I439" s="9"/>
      <c r="J439" s="9"/>
      <c r="K439" s="10"/>
    </row>
    <row r="440" spans="1:11" ht="15" customHeight="1" thickBot="1">
      <c r="A440" s="745" t="s">
        <v>79</v>
      </c>
      <c r="B440" s="746"/>
      <c r="C440" s="248">
        <f>C432+C438</f>
        <v>0</v>
      </c>
      <c r="D440" s="249"/>
      <c r="E440" s="250">
        <f>E432+E438</f>
        <v>240</v>
      </c>
      <c r="F440" s="248">
        <f>F432+F438</f>
        <v>0</v>
      </c>
      <c r="G440" s="249"/>
      <c r="H440" s="250">
        <f>H432+H438</f>
        <v>240</v>
      </c>
      <c r="I440" s="248">
        <f>I432+I438</f>
        <v>0</v>
      </c>
      <c r="J440" s="249"/>
      <c r="K440" s="250">
        <f>K432+K438</f>
        <v>240</v>
      </c>
    </row>
    <row r="441" spans="1:11" ht="15" customHeight="1" thickBot="1">
      <c r="A441" s="251"/>
      <c r="B441" s="252"/>
      <c r="C441" s="253"/>
      <c r="D441" s="253"/>
      <c r="E441" s="253"/>
      <c r="F441" s="253"/>
      <c r="G441" s="253"/>
      <c r="H441" s="253"/>
      <c r="I441" s="253"/>
      <c r="J441" s="253"/>
      <c r="K441" s="254"/>
    </row>
    <row r="442" spans="1:11" ht="15" customHeight="1" thickBot="1">
      <c r="A442" s="747" t="s">
        <v>23</v>
      </c>
      <c r="B442" s="748"/>
      <c r="C442" s="255">
        <f aca="true" t="shared" si="6" ref="C442:K442">C383+C413+C420+C440</f>
        <v>129</v>
      </c>
      <c r="D442" s="255">
        <f t="shared" si="6"/>
        <v>0</v>
      </c>
      <c r="E442" s="255">
        <f t="shared" si="6"/>
        <v>3299.5</v>
      </c>
      <c r="F442" s="255">
        <f t="shared" si="6"/>
        <v>146</v>
      </c>
      <c r="G442" s="255">
        <f t="shared" si="6"/>
        <v>0</v>
      </c>
      <c r="H442" s="255">
        <f t="shared" si="6"/>
        <v>3200</v>
      </c>
      <c r="I442" s="255">
        <f t="shared" si="6"/>
        <v>116</v>
      </c>
      <c r="J442" s="255">
        <f t="shared" si="6"/>
        <v>0</v>
      </c>
      <c r="K442" s="255">
        <f t="shared" si="6"/>
        <v>3300</v>
      </c>
    </row>
    <row r="443" spans="1:11" ht="12.75" customHeight="1">
      <c r="A443" s="258"/>
      <c r="B443" s="258"/>
      <c r="C443" s="259"/>
      <c r="D443" s="259"/>
      <c r="E443" s="259"/>
      <c r="F443" s="259"/>
      <c r="G443" s="259"/>
      <c r="H443" s="259"/>
      <c r="I443" s="259"/>
      <c r="J443" s="259"/>
      <c r="K443" s="259"/>
    </row>
    <row r="444" spans="1:11" ht="12.75" customHeight="1">
      <c r="A444" s="749" t="s">
        <v>395</v>
      </c>
      <c r="B444" s="749"/>
      <c r="C444" s="259"/>
      <c r="D444" s="259"/>
      <c r="E444" s="259"/>
      <c r="F444" s="259"/>
      <c r="G444" s="259"/>
      <c r="H444" s="259"/>
      <c r="I444" s="259"/>
      <c r="J444" s="259"/>
      <c r="K444" s="259"/>
    </row>
  </sheetData>
  <sheetProtection/>
  <mergeCells count="166">
    <mergeCell ref="A4:K4"/>
    <mergeCell ref="H6:K6"/>
    <mergeCell ref="A7:B7"/>
    <mergeCell ref="C7:K7"/>
    <mergeCell ref="A8:B8"/>
    <mergeCell ref="C8:K8"/>
    <mergeCell ref="C9:K9"/>
    <mergeCell ref="C10:K10"/>
    <mergeCell ref="C11:K11"/>
    <mergeCell ref="C12:K12"/>
    <mergeCell ref="C13:K13"/>
    <mergeCell ref="C14:K14"/>
    <mergeCell ref="C15:K15"/>
    <mergeCell ref="C16:K16"/>
    <mergeCell ref="C17:K17"/>
    <mergeCell ref="C18:K18"/>
    <mergeCell ref="A19:K19"/>
    <mergeCell ref="A20:K20"/>
    <mergeCell ref="A21:K21"/>
    <mergeCell ref="A22:B22"/>
    <mergeCell ref="C22:E22"/>
    <mergeCell ref="F22:H22"/>
    <mergeCell ref="I22:K22"/>
    <mergeCell ref="A23:A24"/>
    <mergeCell ref="B23:B24"/>
    <mergeCell ref="C23:D23"/>
    <mergeCell ref="E23:E24"/>
    <mergeCell ref="F23:G23"/>
    <mergeCell ref="A61:B61"/>
    <mergeCell ref="A63:K63"/>
    <mergeCell ref="H23:H24"/>
    <mergeCell ref="I23:J23"/>
    <mergeCell ref="K23:K24"/>
    <mergeCell ref="A25:A30"/>
    <mergeCell ref="A31:B31"/>
    <mergeCell ref="A33:K33"/>
    <mergeCell ref="A158:K158"/>
    <mergeCell ref="A159:A164"/>
    <mergeCell ref="A165:B165"/>
    <mergeCell ref="A167:K167"/>
    <mergeCell ref="A34:A39"/>
    <mergeCell ref="A41:A46"/>
    <mergeCell ref="A147:B147"/>
    <mergeCell ref="A149:K149"/>
    <mergeCell ref="A48:A54"/>
    <mergeCell ref="A56:A60"/>
    <mergeCell ref="A203:A209"/>
    <mergeCell ref="A211:A217"/>
    <mergeCell ref="A219:A224"/>
    <mergeCell ref="A226:A231"/>
    <mergeCell ref="A187:K187"/>
    <mergeCell ref="A188:A193"/>
    <mergeCell ref="A195:A201"/>
    <mergeCell ref="A235:K235"/>
    <mergeCell ref="A236:K236"/>
    <mergeCell ref="A237:A242"/>
    <mergeCell ref="A243:B243"/>
    <mergeCell ref="A245:K245"/>
    <mergeCell ref="A233:B233"/>
    <mergeCell ref="A283:B283"/>
    <mergeCell ref="A285:B285"/>
    <mergeCell ref="A289:K289"/>
    <mergeCell ref="H291:K291"/>
    <mergeCell ref="A246:A253"/>
    <mergeCell ref="A254:B254"/>
    <mergeCell ref="A256:B256"/>
    <mergeCell ref="A258:K258"/>
    <mergeCell ref="A259:K259"/>
    <mergeCell ref="A260:A264"/>
    <mergeCell ref="A64:A69"/>
    <mergeCell ref="A71:A76"/>
    <mergeCell ref="A77:B77"/>
    <mergeCell ref="A79:K79"/>
    <mergeCell ref="A80:A85"/>
    <mergeCell ref="A87:A92"/>
    <mergeCell ref="A94:A99"/>
    <mergeCell ref="A101:A106"/>
    <mergeCell ref="A108:A113"/>
    <mergeCell ref="A114:B114"/>
    <mergeCell ref="A116:B116"/>
    <mergeCell ref="A118:K118"/>
    <mergeCell ref="A119:K119"/>
    <mergeCell ref="A120:A125"/>
    <mergeCell ref="A127:A132"/>
    <mergeCell ref="A134:A139"/>
    <mergeCell ref="A141:A146"/>
    <mergeCell ref="A156:B156"/>
    <mergeCell ref="A150:A155"/>
    <mergeCell ref="A168:A173"/>
    <mergeCell ref="A174:B174"/>
    <mergeCell ref="A176:K176"/>
    <mergeCell ref="A177:A182"/>
    <mergeCell ref="A183:B183"/>
    <mergeCell ref="A185:B185"/>
    <mergeCell ref="A266:A270"/>
    <mergeCell ref="A274:A278"/>
    <mergeCell ref="A279:B279"/>
    <mergeCell ref="A281:B281"/>
    <mergeCell ref="A271:B271"/>
    <mergeCell ref="A273:K273"/>
    <mergeCell ref="A292:B292"/>
    <mergeCell ref="C292:K292"/>
    <mergeCell ref="A293:B293"/>
    <mergeCell ref="C293:K293"/>
    <mergeCell ref="C294:K294"/>
    <mergeCell ref="C295:K295"/>
    <mergeCell ref="C296:K296"/>
    <mergeCell ref="C297:K297"/>
    <mergeCell ref="C298:K298"/>
    <mergeCell ref="C299:K299"/>
    <mergeCell ref="C300:K300"/>
    <mergeCell ref="C301:K301"/>
    <mergeCell ref="C302:K302"/>
    <mergeCell ref="C303:K303"/>
    <mergeCell ref="A304:K304"/>
    <mergeCell ref="A305:K305"/>
    <mergeCell ref="A306:K306"/>
    <mergeCell ref="A307:B307"/>
    <mergeCell ref="C307:E307"/>
    <mergeCell ref="F307:H307"/>
    <mergeCell ref="I307:K307"/>
    <mergeCell ref="F308:G308"/>
    <mergeCell ref="H308:H309"/>
    <mergeCell ref="I308:J308"/>
    <mergeCell ref="K308:K309"/>
    <mergeCell ref="A310:A312"/>
    <mergeCell ref="A313:B313"/>
    <mergeCell ref="A308:A309"/>
    <mergeCell ref="B308:B309"/>
    <mergeCell ref="C308:D308"/>
    <mergeCell ref="E308:E309"/>
    <mergeCell ref="A315:K315"/>
    <mergeCell ref="A316:A321"/>
    <mergeCell ref="A330:A369"/>
    <mergeCell ref="A371:B371"/>
    <mergeCell ref="A374:A379"/>
    <mergeCell ref="A380:B380"/>
    <mergeCell ref="A323:A328"/>
    <mergeCell ref="A383:B383"/>
    <mergeCell ref="A385:K385"/>
    <mergeCell ref="A387:A390"/>
    <mergeCell ref="A392:B392"/>
    <mergeCell ref="A394:K394"/>
    <mergeCell ref="A395:A397"/>
    <mergeCell ref="A398:B398"/>
    <mergeCell ref="A400:K400"/>
    <mergeCell ref="A401:A404"/>
    <mergeCell ref="A405:B405"/>
    <mergeCell ref="A407:K407"/>
    <mergeCell ref="A408:A409"/>
    <mergeCell ref="A410:B410"/>
    <mergeCell ref="A413:B413"/>
    <mergeCell ref="A415:K415"/>
    <mergeCell ref="A416:A417"/>
    <mergeCell ref="A420:B420"/>
    <mergeCell ref="A422:K422"/>
    <mergeCell ref="A438:B438"/>
    <mergeCell ref="A440:B440"/>
    <mergeCell ref="A442:B442"/>
    <mergeCell ref="A444:B444"/>
    <mergeCell ref="A423:K423"/>
    <mergeCell ref="A424:A426"/>
    <mergeCell ref="A428:A431"/>
    <mergeCell ref="A432:B432"/>
    <mergeCell ref="A434:K434"/>
    <mergeCell ref="A435:A437"/>
  </mergeCells>
  <printOptions horizontalCentered="1"/>
  <pageMargins left="0.3937007874015748" right="0.3937007874015748" top="0.5905511811023623" bottom="0.6692913385826772" header="0" footer="0"/>
  <pageSetup horizontalDpi="300" verticalDpi="300" orientation="portrait" paperSize="9" scale="65" r:id="rId2"/>
  <headerFooter alignWithMargins="0">
    <oddFooter>&amp;CSayfa &amp;P / &amp;N</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3:L444"/>
  <sheetViews>
    <sheetView zoomScalePageLayoutView="0" workbookViewId="0" topLeftCell="A15">
      <selection activeCell="A34" sqref="A34:A39"/>
    </sheetView>
  </sheetViews>
  <sheetFormatPr defaultColWidth="9.140625" defaultRowHeight="12.75"/>
  <cols>
    <col min="1" max="1" width="23.00390625" style="28" customWidth="1"/>
    <col min="2" max="2" width="44.421875" style="28" customWidth="1"/>
    <col min="3" max="3" width="9.8515625" style="48" customWidth="1"/>
    <col min="4" max="4" width="7.140625" style="48" customWidth="1"/>
    <col min="5" max="5" width="9.421875" style="48" customWidth="1"/>
    <col min="6" max="6" width="7.140625" style="48" customWidth="1"/>
    <col min="7" max="7" width="6.00390625" style="48" customWidth="1"/>
    <col min="8" max="8" width="12.140625" style="48" customWidth="1"/>
    <col min="9" max="9" width="9.421875" style="48" customWidth="1"/>
    <col min="10" max="10" width="12.140625" style="48" customWidth="1"/>
    <col min="11" max="11" width="14.57421875" style="48" customWidth="1"/>
    <col min="12" max="16384" width="9.140625" style="28" customWidth="1"/>
  </cols>
  <sheetData>
    <row r="1" ht="12" customHeight="1"/>
    <row r="2" ht="12.75" customHeight="1"/>
    <row r="3" spans="1:11" ht="15" customHeight="1">
      <c r="A3" s="50"/>
      <c r="B3" s="123"/>
      <c r="C3" s="114"/>
      <c r="D3" s="114"/>
      <c r="E3" s="114"/>
      <c r="F3" s="114"/>
      <c r="G3" s="114"/>
      <c r="H3" s="114"/>
      <c r="I3" s="114"/>
      <c r="J3" s="114"/>
      <c r="K3" s="114"/>
    </row>
    <row r="4" spans="1:11" ht="18" customHeight="1">
      <c r="A4" s="834" t="s">
        <v>463</v>
      </c>
      <c r="B4" s="834"/>
      <c r="C4" s="834"/>
      <c r="D4" s="834"/>
      <c r="E4" s="834"/>
      <c r="F4" s="834"/>
      <c r="G4" s="834"/>
      <c r="H4" s="834"/>
      <c r="I4" s="834"/>
      <c r="J4" s="834"/>
      <c r="K4" s="834"/>
    </row>
    <row r="5" ht="12.75" customHeight="1"/>
    <row r="6" spans="8:11" ht="12.75" customHeight="1" thickBot="1">
      <c r="H6" s="835" t="s">
        <v>462</v>
      </c>
      <c r="I6" s="836"/>
      <c r="J6" s="836"/>
      <c r="K6" s="836"/>
    </row>
    <row r="7" spans="1:11" ht="19.5" customHeight="1" thickBot="1">
      <c r="A7" s="805" t="s">
        <v>90</v>
      </c>
      <c r="B7" s="806"/>
      <c r="C7" s="807" t="s">
        <v>109</v>
      </c>
      <c r="D7" s="808"/>
      <c r="E7" s="808"/>
      <c r="F7" s="808"/>
      <c r="G7" s="808"/>
      <c r="H7" s="808"/>
      <c r="I7" s="808"/>
      <c r="J7" s="808"/>
      <c r="K7" s="809"/>
    </row>
    <row r="8" spans="1:11" ht="19.5" customHeight="1" thickBot="1">
      <c r="A8" s="805" t="s">
        <v>91</v>
      </c>
      <c r="B8" s="806"/>
      <c r="C8" s="807" t="s">
        <v>22</v>
      </c>
      <c r="D8" s="808"/>
      <c r="E8" s="808"/>
      <c r="F8" s="808"/>
      <c r="G8" s="808"/>
      <c r="H8" s="808"/>
      <c r="I8" s="808"/>
      <c r="J8" s="808"/>
      <c r="K8" s="809"/>
    </row>
    <row r="9" spans="1:11" ht="19.5" customHeight="1">
      <c r="A9" s="157" t="s">
        <v>92</v>
      </c>
      <c r="B9" s="428" t="s">
        <v>93</v>
      </c>
      <c r="C9" s="810" t="s">
        <v>133</v>
      </c>
      <c r="D9" s="811"/>
      <c r="E9" s="811"/>
      <c r="F9" s="811"/>
      <c r="G9" s="811"/>
      <c r="H9" s="811"/>
      <c r="I9" s="811"/>
      <c r="J9" s="811"/>
      <c r="K9" s="812"/>
    </row>
    <row r="10" spans="1:11" ht="19.5" customHeight="1">
      <c r="A10" s="158"/>
      <c r="B10" s="16" t="s">
        <v>94</v>
      </c>
      <c r="C10" s="813"/>
      <c r="D10" s="814"/>
      <c r="E10" s="814"/>
      <c r="F10" s="814"/>
      <c r="G10" s="814"/>
      <c r="H10" s="814"/>
      <c r="I10" s="814"/>
      <c r="J10" s="814"/>
      <c r="K10" s="815"/>
    </row>
    <row r="11" spans="1:11" ht="19.5" customHeight="1">
      <c r="A11" s="158"/>
      <c r="B11" s="16" t="s">
        <v>95</v>
      </c>
      <c r="C11" s="802"/>
      <c r="D11" s="803"/>
      <c r="E11" s="803"/>
      <c r="F11" s="803"/>
      <c r="G11" s="803"/>
      <c r="H11" s="803"/>
      <c r="I11" s="803"/>
      <c r="J11" s="803"/>
      <c r="K11" s="804"/>
    </row>
    <row r="12" spans="1:11" ht="19.5" customHeight="1">
      <c r="A12" s="158"/>
      <c r="B12" s="16" t="s">
        <v>115</v>
      </c>
      <c r="C12" s="802"/>
      <c r="D12" s="803"/>
      <c r="E12" s="803"/>
      <c r="F12" s="803"/>
      <c r="G12" s="803"/>
      <c r="H12" s="803"/>
      <c r="I12" s="803"/>
      <c r="J12" s="803"/>
      <c r="K12" s="804"/>
    </row>
    <row r="13" spans="1:11" ht="47.25" customHeight="1">
      <c r="A13" s="158"/>
      <c r="B13" s="16" t="s">
        <v>96</v>
      </c>
      <c r="C13" s="802"/>
      <c r="D13" s="803"/>
      <c r="E13" s="803"/>
      <c r="F13" s="803"/>
      <c r="G13" s="803"/>
      <c r="H13" s="803"/>
      <c r="I13" s="803"/>
      <c r="J13" s="803"/>
      <c r="K13" s="804"/>
    </row>
    <row r="14" spans="1:12" ht="19.5" customHeight="1">
      <c r="A14" s="158"/>
      <c r="B14" s="16" t="s">
        <v>131</v>
      </c>
      <c r="C14" s="782">
        <f>SUM(C15:K18)</f>
        <v>0</v>
      </c>
      <c r="D14" s="783"/>
      <c r="E14" s="783"/>
      <c r="F14" s="783"/>
      <c r="G14" s="783"/>
      <c r="H14" s="783"/>
      <c r="I14" s="783"/>
      <c r="J14" s="783"/>
      <c r="K14" s="784"/>
      <c r="L14" s="48"/>
    </row>
    <row r="15" spans="1:11" ht="19.5" customHeight="1">
      <c r="A15" s="158"/>
      <c r="B15" s="16" t="s">
        <v>465</v>
      </c>
      <c r="C15" s="782"/>
      <c r="D15" s="783"/>
      <c r="E15" s="783"/>
      <c r="F15" s="783"/>
      <c r="G15" s="783"/>
      <c r="H15" s="783"/>
      <c r="I15" s="783"/>
      <c r="J15" s="783"/>
      <c r="K15" s="784"/>
    </row>
    <row r="16" spans="1:11" ht="19.5" customHeight="1">
      <c r="A16" s="158"/>
      <c r="B16" s="16" t="s">
        <v>252</v>
      </c>
      <c r="C16" s="855"/>
      <c r="D16" s="856"/>
      <c r="E16" s="856"/>
      <c r="F16" s="856"/>
      <c r="G16" s="856"/>
      <c r="H16" s="856"/>
      <c r="I16" s="856"/>
      <c r="J16" s="856"/>
      <c r="K16" s="857"/>
    </row>
    <row r="17" spans="1:11" ht="19.5" customHeight="1">
      <c r="A17" s="158"/>
      <c r="B17" s="16" t="s">
        <v>384</v>
      </c>
      <c r="C17" s="855"/>
      <c r="D17" s="856"/>
      <c r="E17" s="856"/>
      <c r="F17" s="856"/>
      <c r="G17" s="856"/>
      <c r="H17" s="856"/>
      <c r="I17" s="856"/>
      <c r="J17" s="856"/>
      <c r="K17" s="857"/>
    </row>
    <row r="18" spans="1:11" ht="19.5" customHeight="1" thickBot="1">
      <c r="A18" s="159"/>
      <c r="B18" s="429" t="s">
        <v>470</v>
      </c>
      <c r="C18" s="858"/>
      <c r="D18" s="859"/>
      <c r="E18" s="859"/>
      <c r="F18" s="859"/>
      <c r="G18" s="859"/>
      <c r="H18" s="859"/>
      <c r="I18" s="859"/>
      <c r="J18" s="859"/>
      <c r="K18" s="860"/>
    </row>
    <row r="19" spans="1:11" ht="19.5" customHeight="1" thickBot="1">
      <c r="A19" s="788" t="s">
        <v>97</v>
      </c>
      <c r="B19" s="789"/>
      <c r="C19" s="861"/>
      <c r="D19" s="861"/>
      <c r="E19" s="861"/>
      <c r="F19" s="861"/>
      <c r="G19" s="861"/>
      <c r="H19" s="861"/>
      <c r="I19" s="861"/>
      <c r="J19" s="861"/>
      <c r="K19" s="862"/>
    </row>
    <row r="20" spans="1:11" ht="19.5" customHeight="1">
      <c r="A20" s="791" t="s">
        <v>116</v>
      </c>
      <c r="B20" s="792"/>
      <c r="C20" s="792"/>
      <c r="D20" s="792"/>
      <c r="E20" s="792"/>
      <c r="F20" s="792"/>
      <c r="G20" s="792"/>
      <c r="H20" s="792"/>
      <c r="I20" s="792"/>
      <c r="J20" s="792"/>
      <c r="K20" s="793"/>
    </row>
    <row r="21" spans="1:11" ht="19.5" customHeight="1" thickBot="1">
      <c r="A21" s="794" t="s">
        <v>62</v>
      </c>
      <c r="B21" s="795"/>
      <c r="C21" s="796"/>
      <c r="D21" s="796"/>
      <c r="E21" s="796"/>
      <c r="F21" s="796"/>
      <c r="G21" s="796"/>
      <c r="H21" s="796"/>
      <c r="I21" s="796"/>
      <c r="J21" s="796"/>
      <c r="K21" s="797"/>
    </row>
    <row r="22" spans="1:11" ht="19.5" customHeight="1" thickBot="1">
      <c r="A22" s="742" t="s">
        <v>63</v>
      </c>
      <c r="B22" s="798"/>
      <c r="C22" s="799" t="s">
        <v>255</v>
      </c>
      <c r="D22" s="800"/>
      <c r="E22" s="801"/>
      <c r="F22" s="799" t="s">
        <v>385</v>
      </c>
      <c r="G22" s="800"/>
      <c r="H22" s="801"/>
      <c r="I22" s="799" t="s">
        <v>477</v>
      </c>
      <c r="J22" s="800"/>
      <c r="K22" s="801"/>
    </row>
    <row r="23" spans="1:11" ht="52.5" customHeight="1">
      <c r="A23" s="725" t="s">
        <v>117</v>
      </c>
      <c r="B23" s="853" t="s">
        <v>118</v>
      </c>
      <c r="C23" s="847" t="s">
        <v>39</v>
      </c>
      <c r="D23" s="848"/>
      <c r="E23" s="845" t="s">
        <v>40</v>
      </c>
      <c r="F23" s="847" t="s">
        <v>39</v>
      </c>
      <c r="G23" s="848"/>
      <c r="H23" s="845" t="s">
        <v>40</v>
      </c>
      <c r="I23" s="847" t="s">
        <v>39</v>
      </c>
      <c r="J23" s="848"/>
      <c r="K23" s="845" t="s">
        <v>40</v>
      </c>
    </row>
    <row r="24" spans="1:11" ht="19.5" customHeight="1" thickBot="1">
      <c r="A24" s="727"/>
      <c r="B24" s="854"/>
      <c r="C24" s="76" t="s">
        <v>41</v>
      </c>
      <c r="D24" s="77" t="s">
        <v>42</v>
      </c>
      <c r="E24" s="846"/>
      <c r="F24" s="76" t="s">
        <v>41</v>
      </c>
      <c r="G24" s="77" t="s">
        <v>42</v>
      </c>
      <c r="H24" s="846"/>
      <c r="I24" s="76" t="s">
        <v>41</v>
      </c>
      <c r="J24" s="77" t="s">
        <v>42</v>
      </c>
      <c r="K24" s="846"/>
    </row>
    <row r="25" spans="1:11" ht="19.5" customHeight="1">
      <c r="A25" s="816" t="s">
        <v>138</v>
      </c>
      <c r="B25" s="65"/>
      <c r="C25" s="58"/>
      <c r="D25" s="56"/>
      <c r="E25" s="160"/>
      <c r="F25" s="58"/>
      <c r="G25" s="56"/>
      <c r="H25" s="160"/>
      <c r="I25" s="58"/>
      <c r="J25" s="56"/>
      <c r="K25" s="160"/>
    </row>
    <row r="26" spans="1:11" ht="19.5" customHeight="1" thickBot="1">
      <c r="A26" s="817"/>
      <c r="B26" s="69"/>
      <c r="C26" s="61"/>
      <c r="D26" s="59"/>
      <c r="E26" s="60"/>
      <c r="F26" s="61"/>
      <c r="G26" s="59"/>
      <c r="H26" s="60"/>
      <c r="I26" s="61"/>
      <c r="J26" s="59"/>
      <c r="K26" s="60"/>
    </row>
    <row r="27" spans="1:11" ht="19.5" customHeight="1" hidden="1">
      <c r="A27" s="817"/>
      <c r="B27" s="66"/>
      <c r="C27" s="61"/>
      <c r="D27" s="59"/>
      <c r="E27" s="60"/>
      <c r="F27" s="61"/>
      <c r="G27" s="59"/>
      <c r="H27" s="60"/>
      <c r="I27" s="61"/>
      <c r="J27" s="59"/>
      <c r="K27" s="60"/>
    </row>
    <row r="28" spans="1:11" ht="19.5" customHeight="1" hidden="1">
      <c r="A28" s="817"/>
      <c r="B28" s="66"/>
      <c r="C28" s="61"/>
      <c r="D28" s="59"/>
      <c r="E28" s="60"/>
      <c r="F28" s="61"/>
      <c r="G28" s="59"/>
      <c r="H28" s="60"/>
      <c r="I28" s="61"/>
      <c r="J28" s="59"/>
      <c r="K28" s="60"/>
    </row>
    <row r="29" spans="1:11" ht="19.5" customHeight="1" hidden="1">
      <c r="A29" s="817"/>
      <c r="B29" s="67"/>
      <c r="C29" s="62"/>
      <c r="D29" s="63"/>
      <c r="E29" s="64"/>
      <c r="F29" s="61"/>
      <c r="G29" s="63"/>
      <c r="H29" s="60"/>
      <c r="I29" s="61"/>
      <c r="J29" s="63"/>
      <c r="K29" s="60"/>
    </row>
    <row r="30" spans="1:11" ht="19.5" customHeight="1" thickBot="1">
      <c r="A30" s="818"/>
      <c r="B30" s="45" t="s">
        <v>125</v>
      </c>
      <c r="C30" s="70">
        <f>SUM(C25:C29)</f>
        <v>0</v>
      </c>
      <c r="D30" s="71"/>
      <c r="E30" s="75">
        <f>SUM(E25:E29)</f>
        <v>0</v>
      </c>
      <c r="F30" s="70">
        <f>SUM(F25:F29)</f>
        <v>0</v>
      </c>
      <c r="G30" s="71"/>
      <c r="H30" s="75">
        <f>SUM(H25:H29)</f>
        <v>0</v>
      </c>
      <c r="I30" s="70">
        <f>SUM(I25:I29)</f>
        <v>0</v>
      </c>
      <c r="J30" s="71"/>
      <c r="K30" s="75">
        <f>SUM(K25:K29)</f>
        <v>0</v>
      </c>
    </row>
    <row r="31" spans="1:11" ht="19.5" customHeight="1" thickBot="1">
      <c r="A31" s="819" t="s">
        <v>62</v>
      </c>
      <c r="B31" s="820"/>
      <c r="C31" s="72">
        <f>C30</f>
        <v>0</v>
      </c>
      <c r="D31" s="73"/>
      <c r="E31" s="74">
        <f>E30</f>
        <v>0</v>
      </c>
      <c r="F31" s="72">
        <f>F30</f>
        <v>0</v>
      </c>
      <c r="G31" s="73"/>
      <c r="H31" s="74">
        <f>H30</f>
        <v>0</v>
      </c>
      <c r="I31" s="72">
        <f>I30</f>
        <v>0</v>
      </c>
      <c r="J31" s="73"/>
      <c r="K31" s="74">
        <f>K30</f>
        <v>0</v>
      </c>
    </row>
    <row r="32" spans="1:11" ht="19.5" customHeight="1" thickBot="1">
      <c r="A32" s="7"/>
      <c r="B32" s="8"/>
      <c r="C32" s="9"/>
      <c r="D32" s="9"/>
      <c r="E32" s="9"/>
      <c r="F32" s="9"/>
      <c r="G32" s="9"/>
      <c r="H32" s="9"/>
      <c r="I32" s="9"/>
      <c r="J32" s="9"/>
      <c r="K32" s="10"/>
    </row>
    <row r="33" spans="1:11" ht="19.5" customHeight="1" thickBot="1">
      <c r="A33" s="849" t="s">
        <v>119</v>
      </c>
      <c r="B33" s="850"/>
      <c r="C33" s="851"/>
      <c r="D33" s="851"/>
      <c r="E33" s="851"/>
      <c r="F33" s="851"/>
      <c r="G33" s="851"/>
      <c r="H33" s="851"/>
      <c r="I33" s="851"/>
      <c r="J33" s="851"/>
      <c r="K33" s="852"/>
    </row>
    <row r="34" spans="1:11" ht="19.5" customHeight="1">
      <c r="A34" s="816" t="s">
        <v>139</v>
      </c>
      <c r="B34" s="65"/>
      <c r="C34" s="58"/>
      <c r="D34" s="56"/>
      <c r="E34" s="430"/>
      <c r="F34" s="58"/>
      <c r="G34" s="56"/>
      <c r="H34" s="431"/>
      <c r="I34" s="58"/>
      <c r="J34" s="56"/>
      <c r="K34" s="57"/>
    </row>
    <row r="35" spans="1:11" ht="19.5" customHeight="1">
      <c r="A35" s="817"/>
      <c r="B35" s="69"/>
      <c r="C35" s="61"/>
      <c r="D35" s="59"/>
      <c r="E35" s="432"/>
      <c r="F35" s="61"/>
      <c r="G35" s="59"/>
      <c r="H35" s="432"/>
      <c r="I35" s="61"/>
      <c r="J35" s="59"/>
      <c r="K35" s="60"/>
    </row>
    <row r="36" spans="1:11" ht="19.5" customHeight="1">
      <c r="A36" s="817"/>
      <c r="B36" s="66"/>
      <c r="C36" s="61"/>
      <c r="D36" s="59"/>
      <c r="E36" s="432"/>
      <c r="F36" s="61"/>
      <c r="G36" s="59"/>
      <c r="H36" s="432"/>
      <c r="I36" s="61"/>
      <c r="J36" s="59"/>
      <c r="K36" s="60"/>
    </row>
    <row r="37" spans="1:11" ht="19.5" customHeight="1">
      <c r="A37" s="817"/>
      <c r="B37" s="66"/>
      <c r="C37" s="61"/>
      <c r="D37" s="59"/>
      <c r="E37" s="432"/>
      <c r="F37" s="61"/>
      <c r="G37" s="59"/>
      <c r="H37" s="432"/>
      <c r="I37" s="61"/>
      <c r="J37" s="59"/>
      <c r="K37" s="60"/>
    </row>
    <row r="38" spans="1:11" ht="19.5" customHeight="1" thickBot="1">
      <c r="A38" s="817"/>
      <c r="B38" s="67"/>
      <c r="C38" s="62"/>
      <c r="D38" s="63"/>
      <c r="E38" s="433"/>
      <c r="F38" s="61"/>
      <c r="G38" s="63"/>
      <c r="H38" s="432"/>
      <c r="I38" s="61"/>
      <c r="J38" s="63"/>
      <c r="K38" s="60"/>
    </row>
    <row r="39" spans="1:11" ht="19.5" customHeight="1" thickBot="1">
      <c r="A39" s="818"/>
      <c r="B39" s="45" t="s">
        <v>125</v>
      </c>
      <c r="C39" s="70">
        <f>SUM(C34:C38)</f>
        <v>0</v>
      </c>
      <c r="D39" s="71"/>
      <c r="E39" s="75">
        <f>SUM(E34:E38)</f>
        <v>0</v>
      </c>
      <c r="F39" s="70">
        <f>SUM(F34:F38)</f>
        <v>0</v>
      </c>
      <c r="G39" s="71"/>
      <c r="H39" s="75">
        <f>SUM(H34:H38)</f>
        <v>0</v>
      </c>
      <c r="I39" s="70">
        <f>SUM(I34:I38)</f>
        <v>0</v>
      </c>
      <c r="J39" s="71"/>
      <c r="K39" s="75">
        <f>SUM(K34:K38)</f>
        <v>0</v>
      </c>
    </row>
    <row r="40" spans="1:11" ht="19.5" customHeight="1" thickBot="1">
      <c r="A40" s="7"/>
      <c r="B40" s="8"/>
      <c r="C40" s="9"/>
      <c r="D40" s="9"/>
      <c r="E40" s="9"/>
      <c r="F40" s="9"/>
      <c r="G40" s="9"/>
      <c r="H40" s="9"/>
      <c r="I40" s="9"/>
      <c r="J40" s="9"/>
      <c r="K40" s="10"/>
    </row>
    <row r="41" spans="1:11" ht="19.5" customHeight="1">
      <c r="A41" s="816" t="s">
        <v>161</v>
      </c>
      <c r="B41" s="65"/>
      <c r="C41" s="58"/>
      <c r="D41" s="56"/>
      <c r="E41" s="57"/>
      <c r="F41" s="58"/>
      <c r="G41" s="56"/>
      <c r="H41" s="161"/>
      <c r="I41" s="58"/>
      <c r="J41" s="56"/>
      <c r="K41" s="57">
        <v>36</v>
      </c>
    </row>
    <row r="42" spans="1:11" ht="19.5" customHeight="1">
      <c r="A42" s="817"/>
      <c r="B42" s="69"/>
      <c r="C42" s="61"/>
      <c r="D42" s="59"/>
      <c r="E42" s="60"/>
      <c r="F42" s="61"/>
      <c r="G42" s="59"/>
      <c r="H42" s="60"/>
      <c r="I42" s="61"/>
      <c r="J42" s="59"/>
      <c r="K42" s="60"/>
    </row>
    <row r="43" spans="1:11" ht="19.5" customHeight="1">
      <c r="A43" s="817"/>
      <c r="B43" s="66"/>
      <c r="C43" s="61"/>
      <c r="D43" s="59"/>
      <c r="E43" s="60"/>
      <c r="F43" s="61"/>
      <c r="G43" s="59"/>
      <c r="H43" s="60"/>
      <c r="I43" s="61"/>
      <c r="J43" s="59"/>
      <c r="K43" s="60"/>
    </row>
    <row r="44" spans="1:11" ht="19.5" customHeight="1">
      <c r="A44" s="817"/>
      <c r="B44" s="66"/>
      <c r="C44" s="61"/>
      <c r="D44" s="59"/>
      <c r="E44" s="60"/>
      <c r="F44" s="61"/>
      <c r="G44" s="59"/>
      <c r="H44" s="60"/>
      <c r="I44" s="61"/>
      <c r="J44" s="59"/>
      <c r="K44" s="60"/>
    </row>
    <row r="45" spans="1:11" ht="19.5" customHeight="1" thickBot="1">
      <c r="A45" s="817"/>
      <c r="B45" s="67"/>
      <c r="C45" s="62"/>
      <c r="D45" s="63"/>
      <c r="E45" s="64"/>
      <c r="F45" s="61"/>
      <c r="G45" s="59"/>
      <c r="H45" s="60"/>
      <c r="I45" s="61"/>
      <c r="J45" s="59"/>
      <c r="K45" s="60"/>
    </row>
    <row r="46" spans="1:11" ht="19.5" customHeight="1" thickBot="1">
      <c r="A46" s="818"/>
      <c r="B46" s="45" t="s">
        <v>125</v>
      </c>
      <c r="C46" s="70">
        <f>SUM(C41:C45)</f>
        <v>0</v>
      </c>
      <c r="D46" s="71"/>
      <c r="E46" s="75">
        <f>SUM(E41:E45)</f>
        <v>0</v>
      </c>
      <c r="F46" s="70">
        <f>SUM(F41:F45)</f>
        <v>0</v>
      </c>
      <c r="G46" s="71"/>
      <c r="H46" s="75">
        <f>SUM(H41:H45)</f>
        <v>0</v>
      </c>
      <c r="I46" s="70">
        <f>SUM(I41:I45)</f>
        <v>0</v>
      </c>
      <c r="J46" s="71"/>
      <c r="K46" s="75">
        <f>SUM(K41:K45)</f>
        <v>36</v>
      </c>
    </row>
    <row r="47" spans="1:11" ht="19.5" customHeight="1" thickBot="1">
      <c r="A47" s="7"/>
      <c r="B47" s="125"/>
      <c r="C47" s="9"/>
      <c r="D47" s="9"/>
      <c r="E47" s="9"/>
      <c r="F47" s="9"/>
      <c r="G47" s="9"/>
      <c r="H47" s="9"/>
      <c r="I47" s="9"/>
      <c r="J47" s="9"/>
      <c r="K47" s="10"/>
    </row>
    <row r="48" spans="1:11" ht="19.5" customHeight="1" thickBot="1">
      <c r="A48" s="829" t="s">
        <v>140</v>
      </c>
      <c r="B48" s="434"/>
      <c r="C48" s="162"/>
      <c r="D48" s="56"/>
      <c r="E48" s="57"/>
      <c r="F48" s="58"/>
      <c r="G48" s="56"/>
      <c r="H48" s="57"/>
      <c r="I48" s="58"/>
      <c r="J48" s="56"/>
      <c r="K48" s="57"/>
    </row>
    <row r="49" spans="1:11" ht="19.5" customHeight="1">
      <c r="A49" s="830"/>
      <c r="B49" s="434"/>
      <c r="C49" s="163"/>
      <c r="D49" s="79"/>
      <c r="E49" s="80"/>
      <c r="F49" s="78"/>
      <c r="G49" s="59"/>
      <c r="H49" s="80"/>
      <c r="I49" s="163"/>
      <c r="J49" s="59"/>
      <c r="K49" s="80"/>
    </row>
    <row r="50" spans="1:11" ht="19.5" customHeight="1" thickBot="1">
      <c r="A50" s="830"/>
      <c r="B50" s="435"/>
      <c r="C50" s="436"/>
      <c r="D50" s="437"/>
      <c r="E50" s="438"/>
      <c r="F50" s="439"/>
      <c r="G50" s="59"/>
      <c r="H50" s="438"/>
      <c r="I50" s="439"/>
      <c r="J50" s="59"/>
      <c r="K50" s="438"/>
    </row>
    <row r="51" spans="1:11" ht="19.5" customHeight="1">
      <c r="A51" s="830"/>
      <c r="B51" s="435"/>
      <c r="C51" s="436"/>
      <c r="D51" s="437"/>
      <c r="E51" s="438"/>
      <c r="F51" s="439"/>
      <c r="G51" s="437"/>
      <c r="H51" s="438"/>
      <c r="I51" s="58"/>
      <c r="J51" s="56"/>
      <c r="K51" s="438"/>
    </row>
    <row r="52" spans="1:11" ht="19.5" customHeight="1">
      <c r="A52" s="830"/>
      <c r="B52" s="440"/>
      <c r="C52" s="436"/>
      <c r="D52" s="139"/>
      <c r="E52" s="438"/>
      <c r="F52" s="439"/>
      <c r="G52" s="437"/>
      <c r="H52" s="438"/>
      <c r="I52" s="78"/>
      <c r="J52" s="59"/>
      <c r="K52" s="438"/>
    </row>
    <row r="53" spans="1:11" ht="19.5" customHeight="1" thickBot="1">
      <c r="A53" s="830"/>
      <c r="B53" s="435"/>
      <c r="C53" s="436"/>
      <c r="D53" s="139"/>
      <c r="E53" s="438"/>
      <c r="F53" s="439"/>
      <c r="G53" s="437"/>
      <c r="H53" s="438"/>
      <c r="I53" s="439"/>
      <c r="J53" s="59"/>
      <c r="K53" s="438"/>
    </row>
    <row r="54" spans="1:11" ht="19.5" customHeight="1" thickBot="1">
      <c r="A54" s="844"/>
      <c r="B54" s="45" t="s">
        <v>125</v>
      </c>
      <c r="C54" s="165">
        <f>SUM(C48:C53)</f>
        <v>0</v>
      </c>
      <c r="D54" s="71"/>
      <c r="E54" s="75">
        <f>SUM(E48:E53)</f>
        <v>0</v>
      </c>
      <c r="F54" s="70">
        <f>SUM(F48:F53)</f>
        <v>0</v>
      </c>
      <c r="G54" s="71"/>
      <c r="H54" s="75">
        <f>SUM(H48:H53)</f>
        <v>0</v>
      </c>
      <c r="I54" s="70">
        <f>SUM(I48:I53)</f>
        <v>0</v>
      </c>
      <c r="J54" s="71"/>
      <c r="K54" s="75">
        <f>SUM(K48:K53)</f>
        <v>0</v>
      </c>
    </row>
    <row r="55" spans="1:11" ht="19.5" customHeight="1" thickBot="1">
      <c r="A55" s="7"/>
      <c r="B55" s="8"/>
      <c r="C55" s="9"/>
      <c r="D55" s="9"/>
      <c r="E55" s="9"/>
      <c r="F55" s="9"/>
      <c r="G55" s="9"/>
      <c r="H55" s="9"/>
      <c r="I55" s="9"/>
      <c r="J55" s="9"/>
      <c r="K55" s="10"/>
    </row>
    <row r="56" spans="1:11" ht="19.5" customHeight="1" hidden="1">
      <c r="A56" s="816" t="s">
        <v>141</v>
      </c>
      <c r="B56" s="65"/>
      <c r="C56" s="58"/>
      <c r="D56" s="56"/>
      <c r="E56" s="57"/>
      <c r="F56" s="58"/>
      <c r="G56" s="56"/>
      <c r="H56" s="57"/>
      <c r="I56" s="58"/>
      <c r="J56" s="56"/>
      <c r="K56" s="57"/>
    </row>
    <row r="57" spans="1:11" ht="19.5" customHeight="1" hidden="1">
      <c r="A57" s="817"/>
      <c r="B57" s="69"/>
      <c r="C57" s="61"/>
      <c r="D57" s="59"/>
      <c r="E57" s="60"/>
      <c r="F57" s="61"/>
      <c r="G57" s="59"/>
      <c r="H57" s="60"/>
      <c r="I57" s="61"/>
      <c r="J57" s="59"/>
      <c r="K57" s="60"/>
    </row>
    <row r="58" spans="1:11" ht="19.5" customHeight="1" hidden="1">
      <c r="A58" s="817"/>
      <c r="B58" s="66"/>
      <c r="C58" s="61"/>
      <c r="D58" s="59"/>
      <c r="E58" s="60"/>
      <c r="F58" s="61"/>
      <c r="G58" s="59"/>
      <c r="H58" s="60"/>
      <c r="I58" s="61"/>
      <c r="J58" s="59"/>
      <c r="K58" s="60"/>
    </row>
    <row r="59" spans="1:11" ht="19.5" customHeight="1" hidden="1">
      <c r="A59" s="817"/>
      <c r="B59" s="67"/>
      <c r="C59" s="62"/>
      <c r="D59" s="63"/>
      <c r="E59" s="64"/>
      <c r="F59" s="61"/>
      <c r="G59" s="59"/>
      <c r="H59" s="60"/>
      <c r="I59" s="61"/>
      <c r="J59" s="59"/>
      <c r="K59" s="60"/>
    </row>
    <row r="60" spans="1:11" ht="19.5" customHeight="1" hidden="1">
      <c r="A60" s="818"/>
      <c r="B60" s="45" t="s">
        <v>125</v>
      </c>
      <c r="C60" s="70">
        <f>SUM(C56:C59)</f>
        <v>0</v>
      </c>
      <c r="D60" s="71"/>
      <c r="E60" s="75">
        <f>SUM(E56:E59)</f>
        <v>0</v>
      </c>
      <c r="F60" s="70">
        <f>SUM(F56:F59)</f>
        <v>0</v>
      </c>
      <c r="G60" s="71"/>
      <c r="H60" s="75">
        <f>SUM(H56:H59)</f>
        <v>0</v>
      </c>
      <c r="I60" s="70">
        <f>SUM(I56:I59)</f>
        <v>0</v>
      </c>
      <c r="J60" s="71"/>
      <c r="K60" s="75">
        <f>SUM(K56:K59)</f>
        <v>0</v>
      </c>
    </row>
    <row r="61" spans="1:11" ht="33.75" customHeight="1" thickBot="1">
      <c r="A61" s="819" t="s">
        <v>64</v>
      </c>
      <c r="B61" s="820"/>
      <c r="C61" s="72">
        <f>C39+C46+C54+C60</f>
        <v>0</v>
      </c>
      <c r="D61" s="73"/>
      <c r="E61" s="74">
        <f>E39+E46+E54+E60</f>
        <v>0</v>
      </c>
      <c r="F61" s="72">
        <f>F39+F46+F54+F60</f>
        <v>0</v>
      </c>
      <c r="G61" s="73"/>
      <c r="H61" s="74">
        <f>H39+H46+H54+H60</f>
        <v>0</v>
      </c>
      <c r="I61" s="72">
        <f>I39+I46+I54+I60</f>
        <v>0</v>
      </c>
      <c r="J61" s="73"/>
      <c r="K61" s="74">
        <f>K39+K46+K54+K60</f>
        <v>36</v>
      </c>
    </row>
    <row r="62" spans="1:11" ht="19.5" customHeight="1">
      <c r="A62" s="7"/>
      <c r="B62" s="8"/>
      <c r="C62" s="9"/>
      <c r="D62" s="9"/>
      <c r="E62" s="9"/>
      <c r="F62" s="9"/>
      <c r="G62" s="9"/>
      <c r="H62" s="9"/>
      <c r="I62" s="9"/>
      <c r="J62" s="9"/>
      <c r="K62" s="10"/>
    </row>
    <row r="63" spans="1:11" ht="19.5" customHeight="1" hidden="1">
      <c r="A63" s="821" t="s">
        <v>120</v>
      </c>
      <c r="B63" s="822"/>
      <c r="C63" s="822"/>
      <c r="D63" s="822"/>
      <c r="E63" s="822"/>
      <c r="F63" s="822"/>
      <c r="G63" s="822"/>
      <c r="H63" s="822"/>
      <c r="I63" s="822"/>
      <c r="J63" s="822"/>
      <c r="K63" s="823"/>
    </row>
    <row r="64" spans="1:11" ht="19.5" customHeight="1" hidden="1">
      <c r="A64" s="816" t="s">
        <v>142</v>
      </c>
      <c r="B64" s="65"/>
      <c r="C64" s="58"/>
      <c r="D64" s="56"/>
      <c r="E64" s="57"/>
      <c r="F64" s="58"/>
      <c r="G64" s="56"/>
      <c r="H64" s="57"/>
      <c r="I64" s="58"/>
      <c r="J64" s="56"/>
      <c r="K64" s="57"/>
    </row>
    <row r="65" spans="1:11" ht="19.5" customHeight="1" hidden="1">
      <c r="A65" s="817"/>
      <c r="B65" s="69"/>
      <c r="C65" s="61"/>
      <c r="D65" s="59"/>
      <c r="E65" s="60"/>
      <c r="F65" s="61"/>
      <c r="G65" s="59"/>
      <c r="H65" s="60"/>
      <c r="I65" s="61"/>
      <c r="J65" s="59"/>
      <c r="K65" s="60"/>
    </row>
    <row r="66" spans="1:11" ht="19.5" customHeight="1" hidden="1">
      <c r="A66" s="817"/>
      <c r="B66" s="66"/>
      <c r="C66" s="61"/>
      <c r="D66" s="59"/>
      <c r="E66" s="60"/>
      <c r="F66" s="61"/>
      <c r="G66" s="59"/>
      <c r="H66" s="60"/>
      <c r="I66" s="61"/>
      <c r="J66" s="59"/>
      <c r="K66" s="60"/>
    </row>
    <row r="67" spans="1:11" ht="19.5" customHeight="1" hidden="1">
      <c r="A67" s="817"/>
      <c r="B67" s="66"/>
      <c r="C67" s="61"/>
      <c r="D67" s="59"/>
      <c r="E67" s="60"/>
      <c r="F67" s="61"/>
      <c r="G67" s="59"/>
      <c r="H67" s="60"/>
      <c r="I67" s="61"/>
      <c r="J67" s="59"/>
      <c r="K67" s="60"/>
    </row>
    <row r="68" spans="1:11" ht="19.5" customHeight="1" hidden="1">
      <c r="A68" s="817"/>
      <c r="B68" s="67"/>
      <c r="C68" s="62"/>
      <c r="D68" s="63"/>
      <c r="E68" s="64"/>
      <c r="F68" s="61"/>
      <c r="G68" s="59"/>
      <c r="H68" s="60"/>
      <c r="I68" s="61"/>
      <c r="J68" s="59"/>
      <c r="K68" s="60"/>
    </row>
    <row r="69" spans="1:11" ht="19.5" customHeight="1" hidden="1">
      <c r="A69" s="818"/>
      <c r="B69" s="45" t="s">
        <v>125</v>
      </c>
      <c r="C69" s="70">
        <f>SUM(C64:C68)</f>
        <v>0</v>
      </c>
      <c r="D69" s="71"/>
      <c r="E69" s="75">
        <f>SUM(E64:E68)</f>
        <v>0</v>
      </c>
      <c r="F69" s="70">
        <f>SUM(F64:F68)</f>
        <v>0</v>
      </c>
      <c r="G69" s="71"/>
      <c r="H69" s="75">
        <f>SUM(H64:H68)</f>
        <v>0</v>
      </c>
      <c r="I69" s="70">
        <f>SUM(I64:I68)</f>
        <v>0</v>
      </c>
      <c r="J69" s="71"/>
      <c r="K69" s="75">
        <f>SUM(K64:K68)</f>
        <v>0</v>
      </c>
    </row>
    <row r="70" spans="1:11" ht="19.5" customHeight="1" thickBot="1">
      <c r="A70" s="7"/>
      <c r="B70" s="8"/>
      <c r="C70" s="9"/>
      <c r="D70" s="9"/>
      <c r="E70" s="9"/>
      <c r="F70" s="9"/>
      <c r="G70" s="9"/>
      <c r="H70" s="9"/>
      <c r="I70" s="9"/>
      <c r="J70" s="9"/>
      <c r="K70" s="10"/>
    </row>
    <row r="71" spans="1:11" ht="19.5" customHeight="1">
      <c r="A71" s="816" t="s">
        <v>143</v>
      </c>
      <c r="B71" s="65"/>
      <c r="C71" s="58"/>
      <c r="D71" s="56"/>
      <c r="E71" s="57"/>
      <c r="F71" s="58"/>
      <c r="G71" s="56"/>
      <c r="H71" s="57"/>
      <c r="I71" s="58"/>
      <c r="J71" s="56"/>
      <c r="K71" s="57"/>
    </row>
    <row r="72" spans="1:11" ht="19.5" customHeight="1">
      <c r="A72" s="817"/>
      <c r="B72" s="69"/>
      <c r="C72" s="61"/>
      <c r="D72" s="59"/>
      <c r="E72" s="60"/>
      <c r="F72" s="61"/>
      <c r="G72" s="59"/>
      <c r="H72" s="60"/>
      <c r="I72" s="61"/>
      <c r="J72" s="59"/>
      <c r="K72" s="60"/>
    </row>
    <row r="73" spans="1:11" ht="19.5" customHeight="1">
      <c r="A73" s="817"/>
      <c r="B73" s="66"/>
      <c r="C73" s="61"/>
      <c r="D73" s="59"/>
      <c r="E73" s="60"/>
      <c r="F73" s="61"/>
      <c r="G73" s="59"/>
      <c r="H73" s="60"/>
      <c r="I73" s="61"/>
      <c r="J73" s="59"/>
      <c r="K73" s="60"/>
    </row>
    <row r="74" spans="1:11" ht="32.25" customHeight="1">
      <c r="A74" s="817"/>
      <c r="B74" s="66"/>
      <c r="C74" s="61"/>
      <c r="D74" s="59"/>
      <c r="E74" s="60"/>
      <c r="F74" s="61"/>
      <c r="G74" s="59"/>
      <c r="H74" s="60"/>
      <c r="I74" s="61"/>
      <c r="J74" s="59"/>
      <c r="K74" s="60"/>
    </row>
    <row r="75" spans="1:11" ht="19.5" customHeight="1" thickBot="1">
      <c r="A75" s="817"/>
      <c r="B75" s="67"/>
      <c r="C75" s="62"/>
      <c r="D75" s="63"/>
      <c r="E75" s="64"/>
      <c r="F75" s="61"/>
      <c r="G75" s="59"/>
      <c r="H75" s="60"/>
      <c r="I75" s="61"/>
      <c r="J75" s="59"/>
      <c r="K75" s="60"/>
    </row>
    <row r="76" spans="1:11" ht="19.5" customHeight="1" thickBot="1">
      <c r="A76" s="818"/>
      <c r="B76" s="45" t="s">
        <v>125</v>
      </c>
      <c r="C76" s="70">
        <f>SUM(C71:C75)</f>
        <v>0</v>
      </c>
      <c r="D76" s="71"/>
      <c r="E76" s="75">
        <f>SUM(E71:E75)</f>
        <v>0</v>
      </c>
      <c r="F76" s="70">
        <f>SUM(F71:F75)</f>
        <v>0</v>
      </c>
      <c r="G76" s="71"/>
      <c r="H76" s="75">
        <f>SUM(H71:H75)</f>
        <v>0</v>
      </c>
      <c r="I76" s="70">
        <f>SUM(I71:I75)</f>
        <v>0</v>
      </c>
      <c r="J76" s="71"/>
      <c r="K76" s="75">
        <f>SUM(K71:K75)</f>
        <v>0</v>
      </c>
    </row>
    <row r="77" spans="1:11" ht="19.5" customHeight="1" thickBot="1">
      <c r="A77" s="819" t="s">
        <v>74</v>
      </c>
      <c r="B77" s="820" t="s">
        <v>23</v>
      </c>
      <c r="C77" s="72">
        <f>C69+C76</f>
        <v>0</v>
      </c>
      <c r="D77" s="73"/>
      <c r="E77" s="74">
        <f>E69+E76</f>
        <v>0</v>
      </c>
      <c r="F77" s="72">
        <f>F69+F76</f>
        <v>0</v>
      </c>
      <c r="G77" s="73"/>
      <c r="H77" s="74">
        <f>H69+H76</f>
        <v>0</v>
      </c>
      <c r="I77" s="72">
        <f>I69+I76</f>
        <v>0</v>
      </c>
      <c r="J77" s="73"/>
      <c r="K77" s="74">
        <f>K69+K76</f>
        <v>0</v>
      </c>
    </row>
    <row r="78" spans="1:11" ht="19.5" customHeight="1">
      <c r="A78" s="7"/>
      <c r="B78" s="8"/>
      <c r="C78" s="9"/>
      <c r="D78" s="9"/>
      <c r="E78" s="9"/>
      <c r="F78" s="9"/>
      <c r="G78" s="9"/>
      <c r="H78" s="9"/>
      <c r="I78" s="9"/>
      <c r="J78" s="9"/>
      <c r="K78" s="10"/>
    </row>
    <row r="79" spans="1:11" ht="19.5" customHeight="1" hidden="1">
      <c r="A79" s="821" t="s">
        <v>81</v>
      </c>
      <c r="B79" s="822"/>
      <c r="C79" s="822"/>
      <c r="D79" s="822"/>
      <c r="E79" s="822"/>
      <c r="F79" s="822"/>
      <c r="G79" s="822"/>
      <c r="H79" s="822"/>
      <c r="I79" s="822"/>
      <c r="J79" s="822"/>
      <c r="K79" s="823"/>
    </row>
    <row r="80" spans="1:11" ht="19.5" customHeight="1" hidden="1">
      <c r="A80" s="816" t="s">
        <v>144</v>
      </c>
      <c r="B80" s="65"/>
      <c r="C80" s="58"/>
      <c r="D80" s="56"/>
      <c r="E80" s="57"/>
      <c r="F80" s="58"/>
      <c r="G80" s="56"/>
      <c r="H80" s="57"/>
      <c r="I80" s="58"/>
      <c r="J80" s="56"/>
      <c r="K80" s="57"/>
    </row>
    <row r="81" spans="1:11" ht="19.5" customHeight="1" hidden="1">
      <c r="A81" s="817"/>
      <c r="B81" s="69"/>
      <c r="C81" s="61"/>
      <c r="D81" s="59"/>
      <c r="E81" s="60"/>
      <c r="F81" s="61"/>
      <c r="G81" s="59"/>
      <c r="H81" s="60"/>
      <c r="I81" s="61"/>
      <c r="J81" s="59"/>
      <c r="K81" s="60"/>
    </row>
    <row r="82" spans="1:11" ht="19.5" customHeight="1" hidden="1">
      <c r="A82" s="817"/>
      <c r="B82" s="66"/>
      <c r="C82" s="61"/>
      <c r="D82" s="59"/>
      <c r="E82" s="60"/>
      <c r="F82" s="61"/>
      <c r="G82" s="59"/>
      <c r="H82" s="60"/>
      <c r="I82" s="61"/>
      <c r="J82" s="59"/>
      <c r="K82" s="60"/>
    </row>
    <row r="83" spans="1:11" ht="19.5" customHeight="1" hidden="1">
      <c r="A83" s="817"/>
      <c r="B83" s="66"/>
      <c r="C83" s="61"/>
      <c r="D83" s="59"/>
      <c r="E83" s="60"/>
      <c r="F83" s="61"/>
      <c r="G83" s="59"/>
      <c r="H83" s="60"/>
      <c r="I83" s="61"/>
      <c r="J83" s="59"/>
      <c r="K83" s="60"/>
    </row>
    <row r="84" spans="1:11" ht="19.5" customHeight="1" hidden="1">
      <c r="A84" s="817"/>
      <c r="B84" s="67"/>
      <c r="C84" s="62"/>
      <c r="D84" s="63"/>
      <c r="E84" s="64"/>
      <c r="F84" s="61"/>
      <c r="G84" s="59"/>
      <c r="H84" s="60"/>
      <c r="I84" s="61"/>
      <c r="J84" s="59"/>
      <c r="K84" s="60"/>
    </row>
    <row r="85" spans="1:11" ht="19.5" customHeight="1" hidden="1">
      <c r="A85" s="818"/>
      <c r="B85" s="45" t="s">
        <v>125</v>
      </c>
      <c r="C85" s="70">
        <f>SUM(C80:C84)</f>
        <v>0</v>
      </c>
      <c r="D85" s="71"/>
      <c r="E85" s="75">
        <f>SUM(E80:E84)</f>
        <v>0</v>
      </c>
      <c r="F85" s="70">
        <f>SUM(F80:F84)</f>
        <v>0</v>
      </c>
      <c r="G85" s="71"/>
      <c r="H85" s="75">
        <f>SUM(H80:H84)</f>
        <v>0</v>
      </c>
      <c r="I85" s="70">
        <f>SUM(I80:I84)</f>
        <v>0</v>
      </c>
      <c r="J85" s="71"/>
      <c r="K85" s="75">
        <f>SUM(K80:K84)</f>
        <v>0</v>
      </c>
    </row>
    <row r="86" spans="1:11" ht="19.5" customHeight="1" hidden="1">
      <c r="A86" s="7"/>
      <c r="B86" s="8"/>
      <c r="C86" s="9"/>
      <c r="D86" s="9"/>
      <c r="E86" s="9"/>
      <c r="F86" s="9"/>
      <c r="G86" s="9"/>
      <c r="H86" s="9"/>
      <c r="I86" s="9"/>
      <c r="J86" s="9"/>
      <c r="K86" s="10"/>
    </row>
    <row r="87" spans="1:11" ht="19.5" customHeight="1" hidden="1">
      <c r="A87" s="816" t="s">
        <v>145</v>
      </c>
      <c r="B87" s="65"/>
      <c r="C87" s="58"/>
      <c r="D87" s="56"/>
      <c r="E87" s="57"/>
      <c r="F87" s="58"/>
      <c r="G87" s="56"/>
      <c r="H87" s="57"/>
      <c r="I87" s="58"/>
      <c r="J87" s="56"/>
      <c r="K87" s="57"/>
    </row>
    <row r="88" spans="1:11" ht="19.5" customHeight="1" hidden="1">
      <c r="A88" s="817"/>
      <c r="B88" s="69"/>
      <c r="C88" s="61"/>
      <c r="D88" s="59"/>
      <c r="E88" s="60"/>
      <c r="F88" s="61"/>
      <c r="G88" s="59"/>
      <c r="H88" s="60"/>
      <c r="I88" s="61"/>
      <c r="J88" s="59"/>
      <c r="K88" s="60"/>
    </row>
    <row r="89" spans="1:11" ht="19.5" customHeight="1" hidden="1" thickBot="1">
      <c r="A89" s="817"/>
      <c r="B89" s="66"/>
      <c r="C89" s="61"/>
      <c r="D89" s="59"/>
      <c r="E89" s="60"/>
      <c r="F89" s="61"/>
      <c r="G89" s="59"/>
      <c r="H89" s="60"/>
      <c r="I89" s="61"/>
      <c r="J89" s="59"/>
      <c r="K89" s="60"/>
    </row>
    <row r="90" spans="1:11" ht="19.5" customHeight="1" hidden="1" thickBot="1">
      <c r="A90" s="817"/>
      <c r="B90" s="66"/>
      <c r="C90" s="61"/>
      <c r="D90" s="59"/>
      <c r="E90" s="60"/>
      <c r="F90" s="61"/>
      <c r="G90" s="59"/>
      <c r="H90" s="60"/>
      <c r="I90" s="61"/>
      <c r="J90" s="59"/>
      <c r="K90" s="60"/>
    </row>
    <row r="91" spans="1:11" ht="19.5" customHeight="1" hidden="1" thickBot="1">
      <c r="A91" s="817"/>
      <c r="B91" s="67"/>
      <c r="C91" s="62"/>
      <c r="D91" s="63"/>
      <c r="E91" s="64"/>
      <c r="F91" s="61"/>
      <c r="G91" s="59"/>
      <c r="H91" s="60"/>
      <c r="I91" s="61"/>
      <c r="J91" s="59"/>
      <c r="K91" s="60"/>
    </row>
    <row r="92" spans="1:11" ht="19.5" customHeight="1" hidden="1">
      <c r="A92" s="818"/>
      <c r="B92" s="45" t="s">
        <v>125</v>
      </c>
      <c r="C92" s="70">
        <f>SUM(C87:C91)</f>
        <v>0</v>
      </c>
      <c r="D92" s="71"/>
      <c r="E92" s="75">
        <f>SUM(E87:E91)</f>
        <v>0</v>
      </c>
      <c r="F92" s="70">
        <f>SUM(F87:F91)</f>
        <v>0</v>
      </c>
      <c r="G92" s="71"/>
      <c r="H92" s="75">
        <f>SUM(H87:H91)</f>
        <v>0</v>
      </c>
      <c r="I92" s="70">
        <f>SUM(I87:I91)</f>
        <v>0</v>
      </c>
      <c r="J92" s="71"/>
      <c r="K92" s="75">
        <f>SUM(K87:K91)</f>
        <v>0</v>
      </c>
    </row>
    <row r="93" spans="1:11" ht="19.5" customHeight="1" hidden="1">
      <c r="A93" s="7"/>
      <c r="B93" s="8"/>
      <c r="C93" s="9"/>
      <c r="D93" s="9"/>
      <c r="E93" s="9"/>
      <c r="F93" s="9"/>
      <c r="G93" s="9"/>
      <c r="H93" s="9"/>
      <c r="I93" s="9"/>
      <c r="J93" s="9"/>
      <c r="K93" s="10"/>
    </row>
    <row r="94" spans="1:11" ht="19.5" customHeight="1" hidden="1">
      <c r="A94" s="816" t="s">
        <v>146</v>
      </c>
      <c r="B94" s="65"/>
      <c r="C94" s="58"/>
      <c r="D94" s="56"/>
      <c r="E94" s="57"/>
      <c r="F94" s="58"/>
      <c r="G94" s="56"/>
      <c r="H94" s="57"/>
      <c r="I94" s="58"/>
      <c r="J94" s="56"/>
      <c r="K94" s="57"/>
    </row>
    <row r="95" spans="1:11" ht="19.5" customHeight="1" hidden="1">
      <c r="A95" s="817"/>
      <c r="B95" s="69"/>
      <c r="C95" s="61"/>
      <c r="D95" s="59"/>
      <c r="E95" s="60"/>
      <c r="F95" s="61"/>
      <c r="G95" s="59"/>
      <c r="H95" s="60"/>
      <c r="I95" s="61"/>
      <c r="J95" s="59"/>
      <c r="K95" s="60"/>
    </row>
    <row r="96" spans="1:11" ht="19.5" customHeight="1" hidden="1">
      <c r="A96" s="817"/>
      <c r="B96" s="66"/>
      <c r="C96" s="61"/>
      <c r="D96" s="59"/>
      <c r="E96" s="60"/>
      <c r="F96" s="61"/>
      <c r="G96" s="59"/>
      <c r="H96" s="60"/>
      <c r="I96" s="61"/>
      <c r="J96" s="59"/>
      <c r="K96" s="60"/>
    </row>
    <row r="97" spans="1:11" ht="19.5" customHeight="1" hidden="1" thickBot="1">
      <c r="A97" s="817"/>
      <c r="B97" s="66"/>
      <c r="C97" s="61"/>
      <c r="D97" s="59"/>
      <c r="E97" s="60"/>
      <c r="F97" s="61"/>
      <c r="G97" s="59"/>
      <c r="H97" s="60"/>
      <c r="I97" s="61"/>
      <c r="J97" s="59"/>
      <c r="K97" s="60"/>
    </row>
    <row r="98" spans="1:11" ht="19.5" customHeight="1" hidden="1">
      <c r="A98" s="817"/>
      <c r="B98" s="67"/>
      <c r="C98" s="62"/>
      <c r="D98" s="63"/>
      <c r="E98" s="64"/>
      <c r="F98" s="61"/>
      <c r="G98" s="59"/>
      <c r="H98" s="60"/>
      <c r="I98" s="61"/>
      <c r="J98" s="59"/>
      <c r="K98" s="60"/>
    </row>
    <row r="99" spans="1:11" ht="19.5" customHeight="1" hidden="1">
      <c r="A99" s="818"/>
      <c r="B99" s="45" t="s">
        <v>125</v>
      </c>
      <c r="C99" s="70">
        <f>SUM(C94:C98)</f>
        <v>0</v>
      </c>
      <c r="D99" s="71"/>
      <c r="E99" s="75">
        <f>SUM(E94:E98)</f>
        <v>0</v>
      </c>
      <c r="F99" s="70">
        <f>SUM(F94:F98)</f>
        <v>0</v>
      </c>
      <c r="G99" s="71"/>
      <c r="H99" s="75">
        <f>SUM(H94:H98)</f>
        <v>0</v>
      </c>
      <c r="I99" s="70">
        <f>SUM(I94:I98)</f>
        <v>0</v>
      </c>
      <c r="J99" s="71"/>
      <c r="K99" s="75">
        <f>SUM(K94:K98)</f>
        <v>0</v>
      </c>
    </row>
    <row r="100" spans="1:11" ht="19.5" customHeight="1" hidden="1">
      <c r="A100" s="7"/>
      <c r="B100" s="8"/>
      <c r="C100" s="9"/>
      <c r="D100" s="9"/>
      <c r="E100" s="9"/>
      <c r="F100" s="9"/>
      <c r="G100" s="9"/>
      <c r="H100" s="9"/>
      <c r="I100" s="9"/>
      <c r="J100" s="9"/>
      <c r="K100" s="10"/>
    </row>
    <row r="101" spans="1:11" ht="19.5" customHeight="1" hidden="1">
      <c r="A101" s="816" t="s">
        <v>147</v>
      </c>
      <c r="B101" s="65"/>
      <c r="C101" s="58"/>
      <c r="D101" s="56"/>
      <c r="E101" s="57"/>
      <c r="F101" s="58"/>
      <c r="G101" s="56"/>
      <c r="H101" s="57"/>
      <c r="I101" s="58"/>
      <c r="J101" s="56"/>
      <c r="K101" s="57"/>
    </row>
    <row r="102" spans="1:11" ht="19.5" customHeight="1" hidden="1">
      <c r="A102" s="817"/>
      <c r="B102" s="69"/>
      <c r="C102" s="61"/>
      <c r="D102" s="59"/>
      <c r="E102" s="60"/>
      <c r="F102" s="61"/>
      <c r="G102" s="59"/>
      <c r="H102" s="60"/>
      <c r="I102" s="61"/>
      <c r="J102" s="59"/>
      <c r="K102" s="60"/>
    </row>
    <row r="103" spans="1:11" ht="19.5" customHeight="1" hidden="1">
      <c r="A103" s="817"/>
      <c r="B103" s="69"/>
      <c r="C103" s="61"/>
      <c r="D103" s="59"/>
      <c r="E103" s="60"/>
      <c r="F103" s="61"/>
      <c r="G103" s="59"/>
      <c r="H103" s="60"/>
      <c r="I103" s="61"/>
      <c r="J103" s="59"/>
      <c r="K103" s="60"/>
    </row>
    <row r="104" spans="1:11" ht="19.5" customHeight="1" hidden="1">
      <c r="A104" s="817"/>
      <c r="B104" s="66"/>
      <c r="C104" s="61"/>
      <c r="D104" s="59"/>
      <c r="E104" s="60"/>
      <c r="F104" s="61"/>
      <c r="G104" s="59"/>
      <c r="H104" s="60"/>
      <c r="I104" s="61"/>
      <c r="J104" s="59"/>
      <c r="K104" s="60"/>
    </row>
    <row r="105" spans="1:11" ht="19.5" customHeight="1" hidden="1">
      <c r="A105" s="817"/>
      <c r="B105" s="67"/>
      <c r="C105" s="62"/>
      <c r="D105" s="63"/>
      <c r="E105" s="64"/>
      <c r="F105" s="61"/>
      <c r="G105" s="59"/>
      <c r="H105" s="60"/>
      <c r="I105" s="61"/>
      <c r="J105" s="59"/>
      <c r="K105" s="60"/>
    </row>
    <row r="106" spans="1:11" ht="19.5" customHeight="1" hidden="1" thickBot="1">
      <c r="A106" s="818"/>
      <c r="B106" s="45" t="s">
        <v>125</v>
      </c>
      <c r="C106" s="70">
        <f>SUM(C101:C105)</f>
        <v>0</v>
      </c>
      <c r="D106" s="71"/>
      <c r="E106" s="75">
        <f>SUM(E101:E105)</f>
        <v>0</v>
      </c>
      <c r="F106" s="70">
        <f>SUM(F101:F105)</f>
        <v>0</v>
      </c>
      <c r="G106" s="71"/>
      <c r="H106" s="75">
        <f>SUM(H101:H105)</f>
        <v>0</v>
      </c>
      <c r="I106" s="70">
        <f>SUM(I101:I105)</f>
        <v>0</v>
      </c>
      <c r="J106" s="71"/>
      <c r="K106" s="75">
        <f>SUM(K101:K105)</f>
        <v>0</v>
      </c>
    </row>
    <row r="107" spans="1:11" ht="19.5" customHeight="1" hidden="1">
      <c r="A107" s="7"/>
      <c r="B107" s="8"/>
      <c r="C107" s="9"/>
      <c r="D107" s="9"/>
      <c r="E107" s="9"/>
      <c r="F107" s="9"/>
      <c r="G107" s="9"/>
      <c r="H107" s="9"/>
      <c r="I107" s="9"/>
      <c r="J107" s="9"/>
      <c r="K107" s="10"/>
    </row>
    <row r="108" spans="1:11" ht="19.5" customHeight="1" hidden="1">
      <c r="A108" s="816" t="s">
        <v>148</v>
      </c>
      <c r="B108" s="65"/>
      <c r="C108" s="58"/>
      <c r="D108" s="56"/>
      <c r="E108" s="57"/>
      <c r="F108" s="58"/>
      <c r="G108" s="56"/>
      <c r="H108" s="57"/>
      <c r="I108" s="58"/>
      <c r="J108" s="56"/>
      <c r="K108" s="57"/>
    </row>
    <row r="109" spans="1:11" ht="19.5" customHeight="1" hidden="1">
      <c r="A109" s="817"/>
      <c r="B109" s="69"/>
      <c r="C109" s="61"/>
      <c r="D109" s="59"/>
      <c r="E109" s="60"/>
      <c r="F109" s="61"/>
      <c r="G109" s="59"/>
      <c r="H109" s="60"/>
      <c r="I109" s="61"/>
      <c r="J109" s="59"/>
      <c r="K109" s="60"/>
    </row>
    <row r="110" spans="1:11" ht="19.5" customHeight="1" hidden="1">
      <c r="A110" s="817"/>
      <c r="B110" s="69"/>
      <c r="C110" s="61"/>
      <c r="D110" s="59"/>
      <c r="E110" s="60"/>
      <c r="F110" s="61"/>
      <c r="G110" s="59"/>
      <c r="H110" s="60"/>
      <c r="I110" s="61"/>
      <c r="J110" s="59"/>
      <c r="K110" s="60"/>
    </row>
    <row r="111" spans="1:11" ht="19.5" customHeight="1" hidden="1" thickBot="1">
      <c r="A111" s="817"/>
      <c r="B111" s="66"/>
      <c r="C111" s="61"/>
      <c r="D111" s="59"/>
      <c r="E111" s="60"/>
      <c r="F111" s="61"/>
      <c r="G111" s="59"/>
      <c r="H111" s="60"/>
      <c r="I111" s="61"/>
      <c r="J111" s="59"/>
      <c r="K111" s="60"/>
    </row>
    <row r="112" spans="1:11" ht="19.5" customHeight="1" hidden="1" thickBot="1">
      <c r="A112" s="817"/>
      <c r="B112" s="67"/>
      <c r="C112" s="62"/>
      <c r="D112" s="63"/>
      <c r="E112" s="64"/>
      <c r="F112" s="61"/>
      <c r="G112" s="59"/>
      <c r="H112" s="60"/>
      <c r="I112" s="61"/>
      <c r="J112" s="59"/>
      <c r="K112" s="60"/>
    </row>
    <row r="113" spans="1:11" ht="19.5" customHeight="1" hidden="1" thickBot="1">
      <c r="A113" s="818"/>
      <c r="B113" s="45" t="s">
        <v>125</v>
      </c>
      <c r="C113" s="70">
        <f>SUM(C108:C112)</f>
        <v>0</v>
      </c>
      <c r="D113" s="71"/>
      <c r="E113" s="75">
        <f>SUM(E108:E112)</f>
        <v>0</v>
      </c>
      <c r="F113" s="70">
        <f>SUM(F108:F112)</f>
        <v>0</v>
      </c>
      <c r="G113" s="71"/>
      <c r="H113" s="75">
        <f>SUM(H108:H112)</f>
        <v>0</v>
      </c>
      <c r="I113" s="70">
        <f>SUM(I108:I112)</f>
        <v>0</v>
      </c>
      <c r="J113" s="71"/>
      <c r="K113" s="75">
        <f>SUM(K108:K112)</f>
        <v>0</v>
      </c>
    </row>
    <row r="114" spans="1:11" ht="19.5" customHeight="1" hidden="1">
      <c r="A114" s="819" t="s">
        <v>82</v>
      </c>
      <c r="B114" s="820"/>
      <c r="C114" s="72">
        <f>C85+C92+C99+C106+C113</f>
        <v>0</v>
      </c>
      <c r="D114" s="73"/>
      <c r="E114" s="74">
        <f>E85+E92+E99+E106+E113</f>
        <v>0</v>
      </c>
      <c r="F114" s="72">
        <f>F85+F92+F99+F106+F113</f>
        <v>0</v>
      </c>
      <c r="G114" s="73"/>
      <c r="H114" s="74">
        <f>H85+H92+H99+H106+H113</f>
        <v>0</v>
      </c>
      <c r="I114" s="72">
        <f>I85+I92+I99+I106+I113</f>
        <v>0</v>
      </c>
      <c r="J114" s="73"/>
      <c r="K114" s="74">
        <f>K85+K92+K99+K106+K113</f>
        <v>0</v>
      </c>
    </row>
    <row r="115" spans="1:11" ht="19.5" customHeight="1" thickBot="1">
      <c r="A115" s="7"/>
      <c r="B115" s="8"/>
      <c r="C115" s="9"/>
      <c r="D115" s="9"/>
      <c r="E115" s="9"/>
      <c r="F115" s="9"/>
      <c r="G115" s="9"/>
      <c r="H115" s="9"/>
      <c r="I115" s="9"/>
      <c r="J115" s="9"/>
      <c r="K115" s="10"/>
    </row>
    <row r="116" spans="1:11" ht="19.5" customHeight="1" thickBot="1">
      <c r="A116" s="824" t="s">
        <v>75</v>
      </c>
      <c r="B116" s="825"/>
      <c r="C116" s="236">
        <f>C31+C61+C77+C114</f>
        <v>0</v>
      </c>
      <c r="D116" s="237"/>
      <c r="E116" s="238">
        <f>E31+E61+E77+E114</f>
        <v>0</v>
      </c>
      <c r="F116" s="236">
        <f>F31+F61+F77+F114</f>
        <v>0</v>
      </c>
      <c r="G116" s="237"/>
      <c r="H116" s="238">
        <f>H31+H61+H77+H114</f>
        <v>0</v>
      </c>
      <c r="I116" s="236">
        <f>I31+I61+I77+I114</f>
        <v>0</v>
      </c>
      <c r="J116" s="237"/>
      <c r="K116" s="238">
        <f>K31+K61+K77+K114</f>
        <v>36</v>
      </c>
    </row>
    <row r="117" spans="1:11" ht="19.5" customHeight="1" thickBot="1">
      <c r="A117" s="7"/>
      <c r="B117" s="8"/>
      <c r="C117" s="9"/>
      <c r="D117" s="9"/>
      <c r="E117" s="9"/>
      <c r="F117" s="9"/>
      <c r="G117" s="9"/>
      <c r="H117" s="9"/>
      <c r="I117" s="9"/>
      <c r="J117" s="9"/>
      <c r="K117" s="10"/>
    </row>
    <row r="118" spans="1:11" ht="19.5" customHeight="1">
      <c r="A118" s="831" t="s">
        <v>76</v>
      </c>
      <c r="B118" s="832"/>
      <c r="C118" s="832"/>
      <c r="D118" s="832"/>
      <c r="E118" s="832"/>
      <c r="F118" s="832"/>
      <c r="G118" s="832"/>
      <c r="H118" s="832"/>
      <c r="I118" s="832"/>
      <c r="J118" s="832"/>
      <c r="K118" s="833"/>
    </row>
    <row r="119" spans="1:11" ht="19.5" customHeight="1" hidden="1">
      <c r="A119" s="826" t="s">
        <v>110</v>
      </c>
      <c r="B119" s="827"/>
      <c r="C119" s="827"/>
      <c r="D119" s="827"/>
      <c r="E119" s="827"/>
      <c r="F119" s="827"/>
      <c r="G119" s="827"/>
      <c r="H119" s="827"/>
      <c r="I119" s="827"/>
      <c r="J119" s="827"/>
      <c r="K119" s="828"/>
    </row>
    <row r="120" spans="1:11" ht="19.5" customHeight="1" hidden="1">
      <c r="A120" s="829" t="s">
        <v>162</v>
      </c>
      <c r="B120" s="166"/>
      <c r="C120" s="162"/>
      <c r="D120" s="56"/>
      <c r="E120" s="57"/>
      <c r="F120" s="58"/>
      <c r="G120" s="56"/>
      <c r="H120" s="57"/>
      <c r="I120" s="58"/>
      <c r="J120" s="56"/>
      <c r="K120" s="57"/>
    </row>
    <row r="121" spans="1:11" ht="19.5" customHeight="1" hidden="1">
      <c r="A121" s="830"/>
      <c r="B121" s="167"/>
      <c r="C121" s="164"/>
      <c r="D121" s="59"/>
      <c r="E121" s="60"/>
      <c r="F121" s="61"/>
      <c r="G121" s="59"/>
      <c r="H121" s="60"/>
      <c r="I121" s="61"/>
      <c r="J121" s="59"/>
      <c r="K121" s="60"/>
    </row>
    <row r="122" spans="1:11" ht="19.5" customHeight="1" hidden="1">
      <c r="A122" s="817"/>
      <c r="B122" s="69"/>
      <c r="C122" s="61"/>
      <c r="D122" s="59"/>
      <c r="E122" s="60"/>
      <c r="F122" s="61"/>
      <c r="G122" s="59"/>
      <c r="H122" s="60"/>
      <c r="I122" s="61"/>
      <c r="J122" s="59"/>
      <c r="K122" s="60"/>
    </row>
    <row r="123" spans="1:11" ht="19.5" customHeight="1" hidden="1">
      <c r="A123" s="817"/>
      <c r="B123" s="66"/>
      <c r="C123" s="61"/>
      <c r="D123" s="59"/>
      <c r="E123" s="60"/>
      <c r="F123" s="61"/>
      <c r="G123" s="59"/>
      <c r="H123" s="60"/>
      <c r="I123" s="61"/>
      <c r="J123" s="59"/>
      <c r="K123" s="60"/>
    </row>
    <row r="124" spans="1:11" ht="19.5" customHeight="1" hidden="1">
      <c r="A124" s="817"/>
      <c r="B124" s="67"/>
      <c r="C124" s="62"/>
      <c r="D124" s="63"/>
      <c r="E124" s="64"/>
      <c r="F124" s="61"/>
      <c r="G124" s="59"/>
      <c r="H124" s="60"/>
      <c r="I124" s="61"/>
      <c r="J124" s="59"/>
      <c r="K124" s="60"/>
    </row>
    <row r="125" spans="1:11" ht="19.5" customHeight="1" hidden="1">
      <c r="A125" s="818"/>
      <c r="B125" s="45" t="s">
        <v>125</v>
      </c>
      <c r="C125" s="70">
        <f>SUM(C120:C124)</f>
        <v>0</v>
      </c>
      <c r="D125" s="71"/>
      <c r="E125" s="75">
        <f>SUM(E120:E124)</f>
        <v>0</v>
      </c>
      <c r="F125" s="70">
        <f>SUM(F120:F124)</f>
        <v>0</v>
      </c>
      <c r="G125" s="71"/>
      <c r="H125" s="75">
        <f>SUM(H120:H124)</f>
        <v>0</v>
      </c>
      <c r="I125" s="70">
        <f>SUM(I120:I124)</f>
        <v>0</v>
      </c>
      <c r="J125" s="71"/>
      <c r="K125" s="75">
        <f>SUM(K120:K124)</f>
        <v>0</v>
      </c>
    </row>
    <row r="126" spans="1:11" ht="19.5" customHeight="1" thickBot="1">
      <c r="A126" s="7"/>
      <c r="B126" s="8"/>
      <c r="C126" s="9"/>
      <c r="D126" s="9"/>
      <c r="E126" s="9"/>
      <c r="F126" s="9"/>
      <c r="G126" s="9"/>
      <c r="H126" s="9"/>
      <c r="I126" s="9"/>
      <c r="J126" s="9"/>
      <c r="K126" s="10"/>
    </row>
    <row r="127" spans="1:11" ht="28.5" customHeight="1">
      <c r="A127" s="816" t="s">
        <v>163</v>
      </c>
      <c r="B127" s="65"/>
      <c r="C127" s="58"/>
      <c r="D127" s="56"/>
      <c r="E127" s="57"/>
      <c r="F127" s="58"/>
      <c r="G127" s="56"/>
      <c r="H127" s="57"/>
      <c r="I127" s="58"/>
      <c r="J127" s="56"/>
      <c r="K127" s="57"/>
    </row>
    <row r="128" spans="1:11" ht="19.5" customHeight="1" hidden="1">
      <c r="A128" s="817"/>
      <c r="B128" s="69"/>
      <c r="C128" s="61"/>
      <c r="D128" s="59"/>
      <c r="E128" s="60"/>
      <c r="F128" s="61"/>
      <c r="G128" s="59"/>
      <c r="H128" s="60"/>
      <c r="I128" s="61"/>
      <c r="J128" s="59"/>
      <c r="K128" s="60"/>
    </row>
    <row r="129" spans="1:11" ht="19.5" customHeight="1" hidden="1">
      <c r="A129" s="817"/>
      <c r="B129" s="69"/>
      <c r="C129" s="61"/>
      <c r="D129" s="59"/>
      <c r="E129" s="60"/>
      <c r="F129" s="61"/>
      <c r="G129" s="59"/>
      <c r="H129" s="60"/>
      <c r="I129" s="61"/>
      <c r="J129" s="59"/>
      <c r="K129" s="60"/>
    </row>
    <row r="130" spans="1:11" ht="19.5" customHeight="1" hidden="1">
      <c r="A130" s="817"/>
      <c r="B130" s="66"/>
      <c r="C130" s="61"/>
      <c r="D130" s="59"/>
      <c r="E130" s="60"/>
      <c r="F130" s="61"/>
      <c r="G130" s="59"/>
      <c r="H130" s="60"/>
      <c r="I130" s="61"/>
      <c r="J130" s="59"/>
      <c r="K130" s="60"/>
    </row>
    <row r="131" spans="1:11" ht="19.5" customHeight="1" thickBot="1">
      <c r="A131" s="817"/>
      <c r="B131" s="67"/>
      <c r="C131" s="62"/>
      <c r="D131" s="63"/>
      <c r="E131" s="64"/>
      <c r="F131" s="61"/>
      <c r="G131" s="59"/>
      <c r="H131" s="60"/>
      <c r="I131" s="61"/>
      <c r="J131" s="59"/>
      <c r="K131" s="60"/>
    </row>
    <row r="132" spans="1:11" ht="19.5" customHeight="1" thickBot="1">
      <c r="A132" s="818"/>
      <c r="B132" s="45" t="s">
        <v>125</v>
      </c>
      <c r="C132" s="70">
        <f>SUM(C127:C131)</f>
        <v>0</v>
      </c>
      <c r="D132" s="71"/>
      <c r="E132" s="75">
        <f>SUM(E127:E131)</f>
        <v>0</v>
      </c>
      <c r="F132" s="70">
        <f>SUM(F127:F131)</f>
        <v>0</v>
      </c>
      <c r="G132" s="71"/>
      <c r="H132" s="75">
        <f>SUM(H127:H131)</f>
        <v>0</v>
      </c>
      <c r="I132" s="70">
        <f>SUM(I127:I131)</f>
        <v>0</v>
      </c>
      <c r="J132" s="71"/>
      <c r="K132" s="75">
        <f>SUM(K127:K131)</f>
        <v>0</v>
      </c>
    </row>
    <row r="133" spans="1:11" ht="19.5" customHeight="1" thickBot="1">
      <c r="A133" s="7"/>
      <c r="B133" s="8"/>
      <c r="C133" s="9"/>
      <c r="D133" s="9"/>
      <c r="E133" s="9"/>
      <c r="F133" s="9"/>
      <c r="G133" s="9"/>
      <c r="H133" s="9"/>
      <c r="I133" s="9"/>
      <c r="J133" s="9"/>
      <c r="K133" s="10"/>
    </row>
    <row r="134" spans="1:11" ht="19.5" customHeight="1" hidden="1">
      <c r="A134" s="816" t="s">
        <v>164</v>
      </c>
      <c r="B134" s="65"/>
      <c r="C134" s="58"/>
      <c r="D134" s="56"/>
      <c r="E134" s="57"/>
      <c r="F134" s="58"/>
      <c r="G134" s="56"/>
      <c r="H134" s="57"/>
      <c r="I134" s="58"/>
      <c r="J134" s="56"/>
      <c r="K134" s="57"/>
    </row>
    <row r="135" spans="1:11" ht="19.5" customHeight="1" hidden="1">
      <c r="A135" s="817"/>
      <c r="B135" s="69"/>
      <c r="C135" s="61"/>
      <c r="D135" s="59"/>
      <c r="E135" s="60"/>
      <c r="F135" s="61"/>
      <c r="G135" s="59"/>
      <c r="H135" s="60"/>
      <c r="I135" s="61"/>
      <c r="J135" s="59"/>
      <c r="K135" s="60"/>
    </row>
    <row r="136" spans="1:11" ht="19.5" customHeight="1" hidden="1">
      <c r="A136" s="817"/>
      <c r="B136" s="66"/>
      <c r="C136" s="61"/>
      <c r="D136" s="59"/>
      <c r="E136" s="60"/>
      <c r="F136" s="61"/>
      <c r="G136" s="59"/>
      <c r="H136" s="60"/>
      <c r="I136" s="61"/>
      <c r="J136" s="59"/>
      <c r="K136" s="60"/>
    </row>
    <row r="137" spans="1:11" ht="19.5" customHeight="1" hidden="1">
      <c r="A137" s="817"/>
      <c r="B137" s="66"/>
      <c r="C137" s="61"/>
      <c r="D137" s="59"/>
      <c r="E137" s="60"/>
      <c r="F137" s="61"/>
      <c r="G137" s="59"/>
      <c r="H137" s="60"/>
      <c r="I137" s="61"/>
      <c r="J137" s="59"/>
      <c r="K137" s="60"/>
    </row>
    <row r="138" spans="1:11" ht="19.5" customHeight="1" hidden="1">
      <c r="A138" s="817"/>
      <c r="B138" s="67"/>
      <c r="C138" s="62"/>
      <c r="D138" s="63"/>
      <c r="E138" s="64"/>
      <c r="F138" s="61"/>
      <c r="G138" s="59"/>
      <c r="H138" s="60"/>
      <c r="I138" s="61"/>
      <c r="J138" s="59"/>
      <c r="K138" s="60"/>
    </row>
    <row r="139" spans="1:11" ht="19.5" customHeight="1" hidden="1">
      <c r="A139" s="818"/>
      <c r="B139" s="45" t="s">
        <v>125</v>
      </c>
      <c r="C139" s="70">
        <f>SUM(C134:C138)</f>
        <v>0</v>
      </c>
      <c r="D139" s="71"/>
      <c r="E139" s="75">
        <f>SUM(E134:E138)</f>
        <v>0</v>
      </c>
      <c r="F139" s="70">
        <f>SUM(F134:F138)</f>
        <v>0</v>
      </c>
      <c r="G139" s="71"/>
      <c r="H139" s="75">
        <f>SUM(H134:H138)</f>
        <v>0</v>
      </c>
      <c r="I139" s="70">
        <f>SUM(I134:I138)</f>
        <v>0</v>
      </c>
      <c r="J139" s="71"/>
      <c r="K139" s="75">
        <f>SUM(K134:K138)</f>
        <v>0</v>
      </c>
    </row>
    <row r="140" spans="1:11" ht="19.5" customHeight="1" hidden="1">
      <c r="A140" s="7"/>
      <c r="B140" s="8"/>
      <c r="C140" s="9"/>
      <c r="D140" s="9"/>
      <c r="E140" s="9"/>
      <c r="F140" s="9"/>
      <c r="G140" s="9"/>
      <c r="H140" s="9"/>
      <c r="I140" s="9"/>
      <c r="J140" s="9"/>
      <c r="K140" s="10"/>
    </row>
    <row r="141" spans="1:11" ht="19.5" customHeight="1" hidden="1">
      <c r="A141" s="829" t="s">
        <v>165</v>
      </c>
      <c r="B141" s="166"/>
      <c r="C141" s="162"/>
      <c r="D141" s="56"/>
      <c r="E141" s="57"/>
      <c r="F141" s="58"/>
      <c r="G141" s="56"/>
      <c r="H141" s="57"/>
      <c r="I141" s="58"/>
      <c r="J141" s="56"/>
      <c r="K141" s="57"/>
    </row>
    <row r="142" spans="1:11" ht="19.5" customHeight="1" hidden="1">
      <c r="A142" s="830"/>
      <c r="B142" s="167"/>
      <c r="C142" s="164"/>
      <c r="D142" s="59"/>
      <c r="E142" s="60"/>
      <c r="F142" s="61"/>
      <c r="G142" s="59"/>
      <c r="H142" s="60"/>
      <c r="I142" s="61"/>
      <c r="J142" s="59"/>
      <c r="K142" s="60"/>
    </row>
    <row r="143" spans="1:11" ht="19.5" customHeight="1" hidden="1">
      <c r="A143" s="817"/>
      <c r="B143" s="66"/>
      <c r="C143" s="61"/>
      <c r="D143" s="59"/>
      <c r="E143" s="60"/>
      <c r="F143" s="61"/>
      <c r="G143" s="59"/>
      <c r="H143" s="60"/>
      <c r="I143" s="61"/>
      <c r="J143" s="59"/>
      <c r="K143" s="60"/>
    </row>
    <row r="144" spans="1:11" ht="19.5" customHeight="1" hidden="1">
      <c r="A144" s="817"/>
      <c r="B144" s="66"/>
      <c r="C144" s="61"/>
      <c r="D144" s="59"/>
      <c r="E144" s="60"/>
      <c r="F144" s="61"/>
      <c r="G144" s="59"/>
      <c r="H144" s="60"/>
      <c r="I144" s="61"/>
      <c r="J144" s="59"/>
      <c r="K144" s="60"/>
    </row>
    <row r="145" spans="1:11" ht="19.5" customHeight="1" hidden="1">
      <c r="A145" s="817"/>
      <c r="B145" s="67"/>
      <c r="C145" s="62"/>
      <c r="D145" s="63"/>
      <c r="E145" s="64"/>
      <c r="F145" s="61"/>
      <c r="G145" s="59"/>
      <c r="H145" s="60"/>
      <c r="I145" s="61"/>
      <c r="J145" s="59"/>
      <c r="K145" s="60"/>
    </row>
    <row r="146" spans="1:11" ht="19.5" customHeight="1" hidden="1">
      <c r="A146" s="818"/>
      <c r="B146" s="45" t="s">
        <v>125</v>
      </c>
      <c r="C146" s="70">
        <f>SUM(C141:C145)</f>
        <v>0</v>
      </c>
      <c r="D146" s="71"/>
      <c r="E146" s="75">
        <f>SUM(E141:E145)</f>
        <v>0</v>
      </c>
      <c r="F146" s="70">
        <f>SUM(F141:F145)</f>
        <v>0</v>
      </c>
      <c r="G146" s="71"/>
      <c r="H146" s="75">
        <f>SUM(H141:H145)</f>
        <v>0</v>
      </c>
      <c r="I146" s="70">
        <f>SUM(I141:I145)</f>
        <v>0</v>
      </c>
      <c r="J146" s="71"/>
      <c r="K146" s="75">
        <f>SUM(K141:K145)</f>
        <v>0</v>
      </c>
    </row>
    <row r="147" spans="1:11" ht="19.5" customHeight="1" thickBot="1">
      <c r="A147" s="819" t="s">
        <v>6</v>
      </c>
      <c r="B147" s="820"/>
      <c r="C147" s="72">
        <f>C125+C132+C139+C146</f>
        <v>0</v>
      </c>
      <c r="D147" s="73"/>
      <c r="E147" s="74">
        <f>E125+E132+E139+E146</f>
        <v>0</v>
      </c>
      <c r="F147" s="72">
        <f>F125+F132+F139+F146</f>
        <v>0</v>
      </c>
      <c r="G147" s="73"/>
      <c r="H147" s="74">
        <f>H125+H132+H139+H146</f>
        <v>0</v>
      </c>
      <c r="I147" s="72">
        <f>I125+I132+I139+I146</f>
        <v>0</v>
      </c>
      <c r="J147" s="73"/>
      <c r="K147" s="74">
        <f>K125+K132+K139+K146</f>
        <v>0</v>
      </c>
    </row>
    <row r="148" spans="1:11" ht="19.5" customHeight="1" thickBot="1">
      <c r="A148" s="126"/>
      <c r="B148" s="124"/>
      <c r="C148" s="91"/>
      <c r="D148" s="91"/>
      <c r="E148" s="91"/>
      <c r="F148" s="91"/>
      <c r="G148" s="91"/>
      <c r="H148" s="91"/>
      <c r="I148" s="91"/>
      <c r="J148" s="91"/>
      <c r="K148" s="127"/>
    </row>
    <row r="149" spans="1:11" ht="19.5" customHeight="1" thickBot="1">
      <c r="A149" s="821" t="s">
        <v>3</v>
      </c>
      <c r="B149" s="822"/>
      <c r="C149" s="822"/>
      <c r="D149" s="822"/>
      <c r="E149" s="822"/>
      <c r="F149" s="822"/>
      <c r="G149" s="822"/>
      <c r="H149" s="822"/>
      <c r="I149" s="822"/>
      <c r="J149" s="822"/>
      <c r="K149" s="823"/>
    </row>
    <row r="150" spans="1:11" ht="19.5" customHeight="1">
      <c r="A150" s="816" t="s">
        <v>149</v>
      </c>
      <c r="B150" s="65"/>
      <c r="C150" s="58"/>
      <c r="D150" s="56"/>
      <c r="E150" s="57"/>
      <c r="F150" s="58"/>
      <c r="G150" s="56"/>
      <c r="H150" s="57"/>
      <c r="I150" s="58"/>
      <c r="J150" s="56"/>
      <c r="K150" s="58"/>
    </row>
    <row r="151" spans="1:11" ht="12.75" hidden="1">
      <c r="A151" s="817"/>
      <c r="B151" s="69"/>
      <c r="C151" s="61"/>
      <c r="D151" s="59"/>
      <c r="E151" s="60"/>
      <c r="F151" s="61"/>
      <c r="G151" s="59"/>
      <c r="H151" s="60"/>
      <c r="I151" s="61"/>
      <c r="J151" s="59"/>
      <c r="K151" s="60"/>
    </row>
    <row r="152" spans="1:11" ht="12.75" hidden="1">
      <c r="A152" s="817"/>
      <c r="B152" s="66"/>
      <c r="C152" s="61"/>
      <c r="D152" s="59"/>
      <c r="E152" s="60"/>
      <c r="F152" s="61"/>
      <c r="G152" s="59"/>
      <c r="H152" s="60"/>
      <c r="I152" s="61"/>
      <c r="J152" s="59"/>
      <c r="K152" s="60"/>
    </row>
    <row r="153" spans="1:11" ht="12.75" hidden="1">
      <c r="A153" s="817"/>
      <c r="B153" s="66"/>
      <c r="C153" s="61"/>
      <c r="D153" s="59"/>
      <c r="E153" s="60"/>
      <c r="F153" s="61"/>
      <c r="G153" s="59"/>
      <c r="H153" s="60"/>
      <c r="I153" s="61"/>
      <c r="J153" s="59"/>
      <c r="K153" s="60"/>
    </row>
    <row r="154" spans="1:11" ht="13.5" thickBot="1">
      <c r="A154" s="817"/>
      <c r="B154" s="67"/>
      <c r="C154" s="62"/>
      <c r="D154" s="63"/>
      <c r="E154" s="64"/>
      <c r="F154" s="61"/>
      <c r="G154" s="59"/>
      <c r="H154" s="60"/>
      <c r="I154" s="61"/>
      <c r="J154" s="59"/>
      <c r="K154" s="60"/>
    </row>
    <row r="155" spans="1:11" ht="19.5" customHeight="1" thickBot="1">
      <c r="A155" s="818"/>
      <c r="B155" s="45" t="s">
        <v>125</v>
      </c>
      <c r="C155" s="70">
        <f>SUM(C150:C154)</f>
        <v>0</v>
      </c>
      <c r="D155" s="71"/>
      <c r="E155" s="75">
        <f>SUM(E150:E154)</f>
        <v>0</v>
      </c>
      <c r="F155" s="70">
        <f>SUM(F150:F154)</f>
        <v>0</v>
      </c>
      <c r="G155" s="71"/>
      <c r="H155" s="75">
        <f>SUM(H150:H154)</f>
        <v>0</v>
      </c>
      <c r="I155" s="70">
        <f>SUM(I150:I154)</f>
        <v>0</v>
      </c>
      <c r="J155" s="71"/>
      <c r="K155" s="75">
        <f>SUM(K150:K154)</f>
        <v>0</v>
      </c>
    </row>
    <row r="156" spans="1:11" ht="19.5" customHeight="1" thickBot="1">
      <c r="A156" s="819" t="s">
        <v>4</v>
      </c>
      <c r="B156" s="820"/>
      <c r="C156" s="72">
        <f>C155</f>
        <v>0</v>
      </c>
      <c r="D156" s="73"/>
      <c r="E156" s="74">
        <f>E155</f>
        <v>0</v>
      </c>
      <c r="F156" s="72">
        <f>F155</f>
        <v>0</v>
      </c>
      <c r="G156" s="73"/>
      <c r="H156" s="74">
        <f>H155</f>
        <v>0</v>
      </c>
      <c r="I156" s="72">
        <f>I155</f>
        <v>0</v>
      </c>
      <c r="J156" s="73"/>
      <c r="K156" s="74">
        <f>K155</f>
        <v>0</v>
      </c>
    </row>
    <row r="157" spans="1:11" ht="19.5" customHeight="1" thickBot="1">
      <c r="A157" s="7"/>
      <c r="B157" s="8"/>
      <c r="C157" s="9"/>
      <c r="D157" s="9"/>
      <c r="E157" s="9"/>
      <c r="F157" s="9"/>
      <c r="G157" s="9"/>
      <c r="H157" s="9"/>
      <c r="I157" s="9"/>
      <c r="J157" s="9"/>
      <c r="K157" s="10"/>
    </row>
    <row r="158" spans="1:11" ht="19.5" customHeight="1" thickBot="1">
      <c r="A158" s="821" t="s">
        <v>5</v>
      </c>
      <c r="B158" s="822"/>
      <c r="C158" s="822"/>
      <c r="D158" s="822"/>
      <c r="E158" s="822"/>
      <c r="F158" s="822"/>
      <c r="G158" s="822"/>
      <c r="H158" s="822"/>
      <c r="I158" s="822"/>
      <c r="J158" s="822"/>
      <c r="K158" s="823"/>
    </row>
    <row r="159" spans="1:11" ht="19.5" customHeight="1" thickBot="1">
      <c r="A159" s="816" t="s">
        <v>150</v>
      </c>
      <c r="B159" s="65"/>
      <c r="C159" s="58"/>
      <c r="D159" s="56"/>
      <c r="E159" s="57"/>
      <c r="F159" s="58"/>
      <c r="G159" s="56"/>
      <c r="H159" s="57"/>
      <c r="I159" s="58"/>
      <c r="J159" s="56"/>
      <c r="K159" s="58"/>
    </row>
    <row r="160" spans="1:11" ht="13.5" hidden="1" thickBot="1">
      <c r="A160" s="817"/>
      <c r="B160" s="69"/>
      <c r="C160" s="61"/>
      <c r="D160" s="59"/>
      <c r="E160" s="60"/>
      <c r="F160" s="61"/>
      <c r="G160" s="59"/>
      <c r="H160" s="60"/>
      <c r="I160" s="61"/>
      <c r="J160" s="59"/>
      <c r="K160" s="60"/>
    </row>
    <row r="161" spans="1:11" ht="13.5" hidden="1" thickBot="1">
      <c r="A161" s="817"/>
      <c r="B161" s="66"/>
      <c r="C161" s="61"/>
      <c r="D161" s="59"/>
      <c r="E161" s="60"/>
      <c r="F161" s="61"/>
      <c r="G161" s="59"/>
      <c r="H161" s="60"/>
      <c r="I161" s="61"/>
      <c r="J161" s="59"/>
      <c r="K161" s="60"/>
    </row>
    <row r="162" spans="1:11" ht="13.5" hidden="1" thickBot="1">
      <c r="A162" s="817"/>
      <c r="B162" s="66"/>
      <c r="C162" s="61"/>
      <c r="D162" s="59"/>
      <c r="E162" s="60"/>
      <c r="F162" s="61"/>
      <c r="G162" s="59"/>
      <c r="H162" s="60"/>
      <c r="I162" s="61"/>
      <c r="J162" s="59"/>
      <c r="K162" s="60"/>
    </row>
    <row r="163" spans="1:11" ht="13.5" hidden="1" thickBot="1">
      <c r="A163" s="817"/>
      <c r="B163" s="67"/>
      <c r="C163" s="62"/>
      <c r="D163" s="63"/>
      <c r="E163" s="64"/>
      <c r="F163" s="61"/>
      <c r="G163" s="59"/>
      <c r="H163" s="60"/>
      <c r="I163" s="61"/>
      <c r="J163" s="59"/>
      <c r="K163" s="60"/>
    </row>
    <row r="164" spans="1:11" ht="35.25" customHeight="1" thickBot="1">
      <c r="A164" s="818"/>
      <c r="B164" s="45" t="s">
        <v>125</v>
      </c>
      <c r="C164" s="70"/>
      <c r="D164" s="71"/>
      <c r="E164" s="75">
        <f>SUM(E159:E163)</f>
        <v>0</v>
      </c>
      <c r="F164" s="70"/>
      <c r="G164" s="71"/>
      <c r="H164" s="75">
        <f>SUM(H159:H163)</f>
        <v>0</v>
      </c>
      <c r="I164" s="75"/>
      <c r="J164" s="75"/>
      <c r="K164" s="75">
        <f>SUM(K159:K163)</f>
        <v>0</v>
      </c>
    </row>
    <row r="165" spans="1:11" ht="19.5" customHeight="1" thickBot="1">
      <c r="A165" s="819" t="s">
        <v>7</v>
      </c>
      <c r="B165" s="820"/>
      <c r="C165" s="72">
        <f>C164</f>
        <v>0</v>
      </c>
      <c r="D165" s="73"/>
      <c r="E165" s="74">
        <f>E164</f>
        <v>0</v>
      </c>
      <c r="F165" s="72">
        <f>F164</f>
        <v>0</v>
      </c>
      <c r="G165" s="73"/>
      <c r="H165" s="74">
        <f>H164</f>
        <v>0</v>
      </c>
      <c r="I165" s="72">
        <f>I164</f>
        <v>0</v>
      </c>
      <c r="J165" s="73"/>
      <c r="K165" s="74">
        <f>K164</f>
        <v>0</v>
      </c>
    </row>
    <row r="166" spans="1:11" ht="19.5" customHeight="1" thickBot="1">
      <c r="A166" s="7"/>
      <c r="B166" s="8"/>
      <c r="C166" s="9"/>
      <c r="D166" s="9"/>
      <c r="E166" s="9"/>
      <c r="F166" s="9"/>
      <c r="G166" s="9"/>
      <c r="H166" s="9"/>
      <c r="I166" s="9"/>
      <c r="J166" s="9"/>
      <c r="K166" s="10"/>
    </row>
    <row r="167" spans="1:11" ht="19.5" customHeight="1" thickBot="1">
      <c r="A167" s="821" t="s">
        <v>8</v>
      </c>
      <c r="B167" s="822"/>
      <c r="C167" s="822"/>
      <c r="D167" s="822"/>
      <c r="E167" s="822"/>
      <c r="F167" s="822"/>
      <c r="G167" s="822"/>
      <c r="H167" s="822"/>
      <c r="I167" s="822"/>
      <c r="J167" s="822"/>
      <c r="K167" s="823"/>
    </row>
    <row r="168" spans="1:11" ht="19.5" customHeight="1" thickBot="1">
      <c r="A168" s="816" t="s">
        <v>151</v>
      </c>
      <c r="B168" s="65"/>
      <c r="C168" s="168"/>
      <c r="D168" s="56"/>
      <c r="E168" s="57"/>
      <c r="F168" s="168"/>
      <c r="G168" s="168"/>
      <c r="H168" s="57"/>
      <c r="I168" s="168"/>
      <c r="J168" s="168"/>
      <c r="K168" s="57">
        <v>0</v>
      </c>
    </row>
    <row r="169" spans="1:11" ht="19.5" customHeight="1" hidden="1" thickBot="1">
      <c r="A169" s="817"/>
      <c r="B169" s="69"/>
      <c r="C169" s="61"/>
      <c r="D169" s="59"/>
      <c r="E169" s="60"/>
      <c r="F169" s="61"/>
      <c r="G169" s="59"/>
      <c r="H169" s="60"/>
      <c r="I169" s="61"/>
      <c r="J169" s="59"/>
      <c r="K169" s="60"/>
    </row>
    <row r="170" spans="1:11" ht="19.5" customHeight="1" hidden="1">
      <c r="A170" s="817"/>
      <c r="B170" s="66"/>
      <c r="C170" s="61"/>
      <c r="D170" s="59"/>
      <c r="E170" s="60"/>
      <c r="F170" s="61"/>
      <c r="G170" s="59"/>
      <c r="H170" s="60"/>
      <c r="I170" s="61"/>
      <c r="J170" s="59"/>
      <c r="K170" s="60"/>
    </row>
    <row r="171" spans="1:11" ht="19.5" customHeight="1" hidden="1">
      <c r="A171" s="817"/>
      <c r="B171" s="66"/>
      <c r="C171" s="61"/>
      <c r="D171" s="59"/>
      <c r="E171" s="60"/>
      <c r="F171" s="61"/>
      <c r="G171" s="59"/>
      <c r="H171" s="60"/>
      <c r="I171" s="61"/>
      <c r="J171" s="59"/>
      <c r="K171" s="60"/>
    </row>
    <row r="172" spans="1:11" ht="19.5" customHeight="1" hidden="1">
      <c r="A172" s="817"/>
      <c r="B172" s="67"/>
      <c r="C172" s="62"/>
      <c r="D172" s="63"/>
      <c r="E172" s="64"/>
      <c r="F172" s="61"/>
      <c r="G172" s="59"/>
      <c r="H172" s="60"/>
      <c r="I172" s="61"/>
      <c r="J172" s="59"/>
      <c r="K172" s="60"/>
    </row>
    <row r="173" spans="1:11" ht="19.5" customHeight="1" thickBot="1">
      <c r="A173" s="818"/>
      <c r="B173" s="45" t="s">
        <v>125</v>
      </c>
      <c r="C173" s="70">
        <f>SUM(C168:C172)</f>
        <v>0</v>
      </c>
      <c r="D173" s="71"/>
      <c r="E173" s="75">
        <f>SUM(E168:E172)</f>
        <v>0</v>
      </c>
      <c r="F173" s="70">
        <f>SUM(F168:F172)</f>
        <v>0</v>
      </c>
      <c r="G173" s="71"/>
      <c r="H173" s="75">
        <f>SUM(H168:H172)</f>
        <v>0</v>
      </c>
      <c r="I173" s="70">
        <f>SUM(I168:I172)</f>
        <v>0</v>
      </c>
      <c r="J173" s="71"/>
      <c r="K173" s="75">
        <f>SUM(K168:K172)</f>
        <v>0</v>
      </c>
    </row>
    <row r="174" spans="1:11" ht="19.5" customHeight="1" thickBot="1">
      <c r="A174" s="819" t="s">
        <v>9</v>
      </c>
      <c r="B174" s="820"/>
      <c r="C174" s="72">
        <f>C173</f>
        <v>0</v>
      </c>
      <c r="D174" s="73"/>
      <c r="E174" s="74">
        <f>E173</f>
        <v>0</v>
      </c>
      <c r="F174" s="72">
        <f>F173</f>
        <v>0</v>
      </c>
      <c r="G174" s="73"/>
      <c r="H174" s="74">
        <f>H173</f>
        <v>0</v>
      </c>
      <c r="I174" s="72">
        <f>I173</f>
        <v>0</v>
      </c>
      <c r="J174" s="73"/>
      <c r="K174" s="74">
        <f>K173</f>
        <v>0</v>
      </c>
    </row>
    <row r="175" spans="1:11" ht="19.5" customHeight="1">
      <c r="A175" s="7"/>
      <c r="B175" s="8"/>
      <c r="C175" s="9"/>
      <c r="D175" s="9"/>
      <c r="E175" s="9"/>
      <c r="F175" s="9"/>
      <c r="G175" s="9"/>
      <c r="H175" s="9"/>
      <c r="I175" s="9"/>
      <c r="J175" s="9"/>
      <c r="K175" s="10"/>
    </row>
    <row r="176" spans="1:11" ht="19.5" customHeight="1" hidden="1">
      <c r="A176" s="821" t="s">
        <v>10</v>
      </c>
      <c r="B176" s="822"/>
      <c r="C176" s="822"/>
      <c r="D176" s="822"/>
      <c r="E176" s="822"/>
      <c r="F176" s="822"/>
      <c r="G176" s="822"/>
      <c r="H176" s="822"/>
      <c r="I176" s="822"/>
      <c r="J176" s="822"/>
      <c r="K176" s="823"/>
    </row>
    <row r="177" spans="1:11" ht="19.5" customHeight="1" hidden="1">
      <c r="A177" s="816" t="s">
        <v>152</v>
      </c>
      <c r="B177" s="65"/>
      <c r="C177" s="58"/>
      <c r="D177" s="56"/>
      <c r="E177" s="57"/>
      <c r="F177" s="58"/>
      <c r="G177" s="56"/>
      <c r="H177" s="57"/>
      <c r="I177" s="58"/>
      <c r="J177" s="56"/>
      <c r="K177" s="57"/>
    </row>
    <row r="178" spans="1:11" ht="19.5" customHeight="1" hidden="1">
      <c r="A178" s="817"/>
      <c r="B178" s="69"/>
      <c r="C178" s="61"/>
      <c r="D178" s="59"/>
      <c r="E178" s="60"/>
      <c r="F178" s="61"/>
      <c r="G178" s="59"/>
      <c r="H178" s="60"/>
      <c r="I178" s="61"/>
      <c r="J178" s="59"/>
      <c r="K178" s="60"/>
    </row>
    <row r="179" spans="1:11" ht="19.5" customHeight="1" hidden="1">
      <c r="A179" s="817"/>
      <c r="B179" s="66"/>
      <c r="C179" s="61"/>
      <c r="D179" s="59"/>
      <c r="E179" s="60"/>
      <c r="F179" s="61"/>
      <c r="G179" s="59"/>
      <c r="H179" s="60"/>
      <c r="I179" s="61"/>
      <c r="J179" s="59"/>
      <c r="K179" s="60"/>
    </row>
    <row r="180" spans="1:11" ht="19.5" customHeight="1" hidden="1">
      <c r="A180" s="817"/>
      <c r="B180" s="66"/>
      <c r="C180" s="61"/>
      <c r="D180" s="59"/>
      <c r="E180" s="60"/>
      <c r="F180" s="61"/>
      <c r="G180" s="59"/>
      <c r="H180" s="60"/>
      <c r="I180" s="61"/>
      <c r="J180" s="59"/>
      <c r="K180" s="60"/>
    </row>
    <row r="181" spans="1:11" ht="19.5" customHeight="1" hidden="1">
      <c r="A181" s="817"/>
      <c r="B181" s="67"/>
      <c r="C181" s="62"/>
      <c r="D181" s="63"/>
      <c r="E181" s="64"/>
      <c r="F181" s="61"/>
      <c r="G181" s="59"/>
      <c r="H181" s="60"/>
      <c r="I181" s="61"/>
      <c r="J181" s="59"/>
      <c r="K181" s="60"/>
    </row>
    <row r="182" spans="1:11" ht="19.5" customHeight="1" hidden="1">
      <c r="A182" s="818"/>
      <c r="B182" s="45" t="s">
        <v>125</v>
      </c>
      <c r="C182" s="70">
        <f>SUM(C177:C181)</f>
        <v>0</v>
      </c>
      <c r="D182" s="71"/>
      <c r="E182" s="75">
        <f>SUM(E177:E181)</f>
        <v>0</v>
      </c>
      <c r="F182" s="70">
        <f>SUM(F177:F181)</f>
        <v>0</v>
      </c>
      <c r="G182" s="71"/>
      <c r="H182" s="75">
        <f>SUM(H177:H181)</f>
        <v>0</v>
      </c>
      <c r="I182" s="70">
        <f>SUM(I177:I181)</f>
        <v>0</v>
      </c>
      <c r="J182" s="71"/>
      <c r="K182" s="75">
        <f>SUM(K177:K181)</f>
        <v>0</v>
      </c>
    </row>
    <row r="183" spans="1:11" ht="19.5" customHeight="1" hidden="1" thickBot="1">
      <c r="A183" s="819" t="s">
        <v>11</v>
      </c>
      <c r="B183" s="820"/>
      <c r="C183" s="72">
        <f>C182</f>
        <v>0</v>
      </c>
      <c r="D183" s="73"/>
      <c r="E183" s="74">
        <f>E182</f>
        <v>0</v>
      </c>
      <c r="F183" s="72">
        <f>F182</f>
        <v>0</v>
      </c>
      <c r="G183" s="73"/>
      <c r="H183" s="74">
        <f>H182</f>
        <v>0</v>
      </c>
      <c r="I183" s="72">
        <f>I182</f>
        <v>0</v>
      </c>
      <c r="J183" s="73"/>
      <c r="K183" s="74">
        <f>K182</f>
        <v>0</v>
      </c>
    </row>
    <row r="184" spans="1:11" ht="19.5" customHeight="1" thickBot="1">
      <c r="A184" s="7"/>
      <c r="B184" s="8"/>
      <c r="C184" s="9"/>
      <c r="D184" s="9"/>
      <c r="E184" s="9"/>
      <c r="F184" s="9"/>
      <c r="G184" s="9"/>
      <c r="H184" s="9"/>
      <c r="I184" s="9"/>
      <c r="J184" s="9"/>
      <c r="K184" s="10"/>
    </row>
    <row r="185" spans="1:11" ht="19.5" customHeight="1" thickBot="1">
      <c r="A185" s="824" t="s">
        <v>77</v>
      </c>
      <c r="B185" s="825"/>
      <c r="C185" s="236">
        <f>C147+C156+C165+C174+C183</f>
        <v>0</v>
      </c>
      <c r="D185" s="237"/>
      <c r="E185" s="238">
        <f>E147+E156+E165+E174+E183</f>
        <v>0</v>
      </c>
      <c r="F185" s="236">
        <f>F147+F156+F165+F174+F183</f>
        <v>0</v>
      </c>
      <c r="G185" s="237"/>
      <c r="H185" s="238">
        <f>H147+H156+H165+H174+H183</f>
        <v>0</v>
      </c>
      <c r="I185" s="236">
        <f>I147+I156+I165+I174+I183</f>
        <v>0</v>
      </c>
      <c r="J185" s="237"/>
      <c r="K185" s="238">
        <f>K147+K156+K165+K174+K183</f>
        <v>0</v>
      </c>
    </row>
    <row r="186" spans="1:11" ht="19.5" customHeight="1" thickBot="1">
      <c r="A186" s="7"/>
      <c r="B186" s="8"/>
      <c r="C186" s="9"/>
      <c r="D186" s="9"/>
      <c r="E186" s="9"/>
      <c r="F186" s="9"/>
      <c r="G186" s="9"/>
      <c r="H186" s="9"/>
      <c r="I186" s="9"/>
      <c r="J186" s="9"/>
      <c r="K186" s="10"/>
    </row>
    <row r="187" spans="1:11" ht="19.5" customHeight="1" thickBot="1">
      <c r="A187" s="841" t="s">
        <v>80</v>
      </c>
      <c r="B187" s="842"/>
      <c r="C187" s="842"/>
      <c r="D187" s="842"/>
      <c r="E187" s="842"/>
      <c r="F187" s="842"/>
      <c r="G187" s="842"/>
      <c r="H187" s="842"/>
      <c r="I187" s="842"/>
      <c r="J187" s="842"/>
      <c r="K187" s="843"/>
    </row>
    <row r="188" spans="1:11" ht="19.5" customHeight="1" thickBot="1">
      <c r="A188" s="816" t="s">
        <v>153</v>
      </c>
      <c r="B188" s="65"/>
      <c r="C188" s="168"/>
      <c r="D188" s="56"/>
      <c r="E188" s="57"/>
      <c r="F188" s="168"/>
      <c r="G188" s="56"/>
      <c r="H188" s="57"/>
      <c r="I188" s="168"/>
      <c r="J188" s="56"/>
      <c r="K188" s="57"/>
    </row>
    <row r="189" spans="1:11" ht="19.5" customHeight="1" hidden="1">
      <c r="A189" s="817"/>
      <c r="B189" s="69"/>
      <c r="C189" s="61"/>
      <c r="D189" s="59"/>
      <c r="E189" s="60"/>
      <c r="F189" s="61"/>
      <c r="G189" s="59"/>
      <c r="H189" s="60"/>
      <c r="I189" s="61"/>
      <c r="J189" s="59"/>
      <c r="K189" s="60"/>
    </row>
    <row r="190" spans="1:11" ht="19.5" customHeight="1" hidden="1">
      <c r="A190" s="817"/>
      <c r="B190" s="69"/>
      <c r="C190" s="61"/>
      <c r="D190" s="59"/>
      <c r="E190" s="60"/>
      <c r="F190" s="61"/>
      <c r="G190" s="59"/>
      <c r="H190" s="60"/>
      <c r="I190" s="61"/>
      <c r="J190" s="59"/>
      <c r="K190" s="60"/>
    </row>
    <row r="191" spans="1:11" ht="19.5" customHeight="1" hidden="1" thickBot="1">
      <c r="A191" s="817"/>
      <c r="B191" s="66"/>
      <c r="C191" s="61"/>
      <c r="D191" s="59"/>
      <c r="E191" s="60"/>
      <c r="F191" s="61"/>
      <c r="G191" s="59"/>
      <c r="H191" s="60"/>
      <c r="I191" s="61"/>
      <c r="J191" s="59"/>
      <c r="K191" s="60"/>
    </row>
    <row r="192" spans="1:11" ht="19.5" customHeight="1" hidden="1" thickBot="1">
      <c r="A192" s="817"/>
      <c r="B192" s="67"/>
      <c r="C192" s="62"/>
      <c r="D192" s="63"/>
      <c r="E192" s="64"/>
      <c r="F192" s="61"/>
      <c r="G192" s="59"/>
      <c r="H192" s="60"/>
      <c r="I192" s="61"/>
      <c r="J192" s="59"/>
      <c r="K192" s="60"/>
    </row>
    <row r="193" spans="1:11" ht="19.5" customHeight="1" thickBot="1">
      <c r="A193" s="818"/>
      <c r="B193" s="45" t="s">
        <v>125</v>
      </c>
      <c r="C193" s="70">
        <f>SUM(C188:C192)</f>
        <v>0</v>
      </c>
      <c r="D193" s="71"/>
      <c r="E193" s="75">
        <f>SUM(E188:E192)</f>
        <v>0</v>
      </c>
      <c r="F193" s="70">
        <f>SUM(F188:F192)</f>
        <v>0</v>
      </c>
      <c r="G193" s="71"/>
      <c r="H193" s="75">
        <f>SUM(H188:H192)</f>
        <v>0</v>
      </c>
      <c r="I193" s="70">
        <f>SUM(I188:I192)</f>
        <v>0</v>
      </c>
      <c r="J193" s="71"/>
      <c r="K193" s="75">
        <f>SUM(K188:K192)</f>
        <v>0</v>
      </c>
    </row>
    <row r="194" spans="1:11" ht="19.5" customHeight="1" hidden="1" thickBot="1">
      <c r="A194" s="7"/>
      <c r="B194" s="8"/>
      <c r="C194" s="9"/>
      <c r="D194" s="9"/>
      <c r="E194" s="9"/>
      <c r="F194" s="9"/>
      <c r="G194" s="9"/>
      <c r="H194" s="9"/>
      <c r="I194" s="9"/>
      <c r="J194" s="9"/>
      <c r="K194" s="10"/>
    </row>
    <row r="195" spans="1:11" ht="19.5" customHeight="1" hidden="1" thickBot="1">
      <c r="A195" s="816" t="s">
        <v>154</v>
      </c>
      <c r="B195" s="65"/>
      <c r="C195" s="58"/>
      <c r="D195" s="56"/>
      <c r="E195" s="57"/>
      <c r="F195" s="58"/>
      <c r="G195" s="56"/>
      <c r="H195" s="57"/>
      <c r="I195" s="58"/>
      <c r="J195" s="56"/>
      <c r="K195" s="57"/>
    </row>
    <row r="196" spans="1:11" ht="19.5" customHeight="1" hidden="1">
      <c r="A196" s="817"/>
      <c r="B196" s="69"/>
      <c r="C196" s="78"/>
      <c r="D196" s="79"/>
      <c r="E196" s="80"/>
      <c r="F196" s="78"/>
      <c r="G196" s="79"/>
      <c r="H196" s="80"/>
      <c r="I196" s="78"/>
      <c r="J196" s="79"/>
      <c r="K196" s="80"/>
    </row>
    <row r="197" spans="1:11" ht="19.5" customHeight="1" hidden="1">
      <c r="A197" s="817"/>
      <c r="B197" s="69"/>
      <c r="C197" s="78"/>
      <c r="D197" s="79"/>
      <c r="E197" s="80"/>
      <c r="F197" s="78"/>
      <c r="G197" s="79"/>
      <c r="H197" s="80"/>
      <c r="I197" s="78"/>
      <c r="J197" s="79"/>
      <c r="K197" s="80"/>
    </row>
    <row r="198" spans="1:11" ht="19.5" customHeight="1" hidden="1">
      <c r="A198" s="817"/>
      <c r="B198" s="69"/>
      <c r="C198" s="78"/>
      <c r="D198" s="79"/>
      <c r="E198" s="80"/>
      <c r="F198" s="78"/>
      <c r="G198" s="79"/>
      <c r="H198" s="80"/>
      <c r="I198" s="78"/>
      <c r="J198" s="79"/>
      <c r="K198" s="80"/>
    </row>
    <row r="199" spans="1:11" ht="19.5" customHeight="1" hidden="1">
      <c r="A199" s="817"/>
      <c r="B199" s="69"/>
      <c r="C199" s="61"/>
      <c r="D199" s="59"/>
      <c r="E199" s="60"/>
      <c r="F199" s="61"/>
      <c r="G199" s="59"/>
      <c r="H199" s="60"/>
      <c r="I199" s="61"/>
      <c r="J199" s="59"/>
      <c r="K199" s="60"/>
    </row>
    <row r="200" spans="1:11" ht="19.5" customHeight="1" hidden="1" thickBot="1">
      <c r="A200" s="817"/>
      <c r="B200" s="67"/>
      <c r="C200" s="62"/>
      <c r="D200" s="63"/>
      <c r="E200" s="64"/>
      <c r="F200" s="61"/>
      <c r="G200" s="59"/>
      <c r="H200" s="60"/>
      <c r="I200" s="61"/>
      <c r="J200" s="59"/>
      <c r="K200" s="60"/>
    </row>
    <row r="201" spans="1:11" ht="19.5" customHeight="1" hidden="1" thickBot="1">
      <c r="A201" s="818"/>
      <c r="B201" s="45" t="s">
        <v>125</v>
      </c>
      <c r="C201" s="70">
        <f>SUM(C195:C200)</f>
        <v>0</v>
      </c>
      <c r="D201" s="71"/>
      <c r="E201" s="75">
        <f>SUM(E195:E200)</f>
        <v>0</v>
      </c>
      <c r="F201" s="70">
        <f>SUM(F195:F200)</f>
        <v>0</v>
      </c>
      <c r="G201" s="71"/>
      <c r="H201" s="75">
        <f>SUM(H195:H200)</f>
        <v>0</v>
      </c>
      <c r="I201" s="70">
        <f>SUM(I195:I200)</f>
        <v>0</v>
      </c>
      <c r="J201" s="71"/>
      <c r="K201" s="75">
        <f>SUM(K195:K200)</f>
        <v>0</v>
      </c>
    </row>
    <row r="202" spans="1:11" ht="19.5" customHeight="1" hidden="1" thickBot="1">
      <c r="A202" s="7"/>
      <c r="B202" s="8"/>
      <c r="C202" s="9"/>
      <c r="D202" s="9"/>
      <c r="E202" s="9"/>
      <c r="F202" s="9"/>
      <c r="G202" s="9"/>
      <c r="H202" s="9"/>
      <c r="I202" s="9"/>
      <c r="J202" s="9"/>
      <c r="K202" s="10"/>
    </row>
    <row r="203" spans="1:11" ht="19.5" customHeight="1" hidden="1" thickBot="1">
      <c r="A203" s="816" t="s">
        <v>155</v>
      </c>
      <c r="B203" s="65"/>
      <c r="C203" s="58"/>
      <c r="D203" s="56"/>
      <c r="E203" s="57"/>
      <c r="F203" s="58"/>
      <c r="G203" s="56"/>
      <c r="H203" s="57"/>
      <c r="I203" s="58"/>
      <c r="J203" s="56"/>
      <c r="K203" s="57"/>
    </row>
    <row r="204" spans="1:11" ht="19.5" customHeight="1" hidden="1" thickBot="1">
      <c r="A204" s="817"/>
      <c r="B204" s="69"/>
      <c r="C204" s="78"/>
      <c r="D204" s="79"/>
      <c r="E204" s="80"/>
      <c r="F204" s="78"/>
      <c r="G204" s="79"/>
      <c r="H204" s="80"/>
      <c r="I204" s="78"/>
      <c r="J204" s="79"/>
      <c r="K204" s="80"/>
    </row>
    <row r="205" spans="1:11" ht="19.5" customHeight="1" hidden="1">
      <c r="A205" s="817"/>
      <c r="B205" s="69"/>
      <c r="C205" s="78"/>
      <c r="D205" s="79"/>
      <c r="E205" s="80"/>
      <c r="F205" s="78"/>
      <c r="G205" s="79"/>
      <c r="H205" s="80"/>
      <c r="I205" s="78"/>
      <c r="J205" s="79"/>
      <c r="K205" s="80"/>
    </row>
    <row r="206" spans="1:11" ht="19.5" customHeight="1" hidden="1">
      <c r="A206" s="817"/>
      <c r="B206" s="69"/>
      <c r="C206" s="78"/>
      <c r="D206" s="79"/>
      <c r="E206" s="80"/>
      <c r="F206" s="78"/>
      <c r="G206" s="79"/>
      <c r="H206" s="80"/>
      <c r="I206" s="78"/>
      <c r="J206" s="79"/>
      <c r="K206" s="80"/>
    </row>
    <row r="207" spans="1:11" ht="19.5" customHeight="1" hidden="1">
      <c r="A207" s="817"/>
      <c r="B207" s="69"/>
      <c r="C207" s="61"/>
      <c r="D207" s="59"/>
      <c r="E207" s="60"/>
      <c r="F207" s="61"/>
      <c r="G207" s="59"/>
      <c r="H207" s="60"/>
      <c r="I207" s="61"/>
      <c r="J207" s="59"/>
      <c r="K207" s="60"/>
    </row>
    <row r="208" spans="1:11" ht="19.5" customHeight="1" hidden="1">
      <c r="A208" s="817"/>
      <c r="B208" s="67"/>
      <c r="C208" s="62"/>
      <c r="D208" s="63"/>
      <c r="E208" s="64"/>
      <c r="F208" s="61"/>
      <c r="G208" s="59"/>
      <c r="H208" s="60"/>
      <c r="I208" s="61"/>
      <c r="J208" s="59"/>
      <c r="K208" s="60"/>
    </row>
    <row r="209" spans="1:11" ht="19.5" customHeight="1" hidden="1" thickBot="1">
      <c r="A209" s="818"/>
      <c r="B209" s="45" t="s">
        <v>125</v>
      </c>
      <c r="C209" s="70">
        <f>SUM(C203:C208)</f>
        <v>0</v>
      </c>
      <c r="D209" s="71"/>
      <c r="E209" s="75">
        <f>SUM(E203:E208)</f>
        <v>0</v>
      </c>
      <c r="F209" s="70">
        <f>SUM(F203:F208)</f>
        <v>0</v>
      </c>
      <c r="G209" s="71"/>
      <c r="H209" s="75">
        <f>SUM(H203:H208)</f>
        <v>0</v>
      </c>
      <c r="I209" s="70">
        <f>SUM(I203:I208)</f>
        <v>0</v>
      </c>
      <c r="J209" s="71"/>
      <c r="K209" s="75">
        <f>SUM(K203:K208)</f>
        <v>0</v>
      </c>
    </row>
    <row r="210" spans="1:11" ht="19.5" customHeight="1" hidden="1" thickBot="1">
      <c r="A210" s="7"/>
      <c r="B210" s="8"/>
      <c r="C210" s="9"/>
      <c r="D210" s="9"/>
      <c r="E210" s="9"/>
      <c r="F210" s="9"/>
      <c r="G210" s="9"/>
      <c r="H210" s="9"/>
      <c r="I210" s="9"/>
      <c r="J210" s="9"/>
      <c r="K210" s="10"/>
    </row>
    <row r="211" spans="1:11" ht="19.5" customHeight="1" hidden="1">
      <c r="A211" s="816" t="s">
        <v>156</v>
      </c>
      <c r="B211" s="65"/>
      <c r="C211" s="58"/>
      <c r="D211" s="56"/>
      <c r="E211" s="57"/>
      <c r="F211" s="58"/>
      <c r="G211" s="56"/>
      <c r="H211" s="57"/>
      <c r="I211" s="58"/>
      <c r="J211" s="56"/>
      <c r="K211" s="57"/>
    </row>
    <row r="212" spans="1:11" ht="19.5" customHeight="1" hidden="1">
      <c r="A212" s="817"/>
      <c r="B212" s="69"/>
      <c r="C212" s="61"/>
      <c r="D212" s="59"/>
      <c r="E212" s="60"/>
      <c r="F212" s="61"/>
      <c r="G212" s="59"/>
      <c r="H212" s="60"/>
      <c r="I212" s="61"/>
      <c r="J212" s="59"/>
      <c r="K212" s="60"/>
    </row>
    <row r="213" spans="1:11" ht="19.5" customHeight="1" hidden="1">
      <c r="A213" s="817"/>
      <c r="B213" s="69"/>
      <c r="C213" s="61"/>
      <c r="D213" s="59"/>
      <c r="E213" s="60"/>
      <c r="F213" s="61"/>
      <c r="G213" s="59"/>
      <c r="H213" s="60"/>
      <c r="I213" s="61"/>
      <c r="J213" s="59"/>
      <c r="K213" s="60"/>
    </row>
    <row r="214" spans="1:11" ht="19.5" customHeight="1" hidden="1">
      <c r="A214" s="817"/>
      <c r="B214" s="69"/>
      <c r="C214" s="61"/>
      <c r="D214" s="59"/>
      <c r="E214" s="60"/>
      <c r="F214" s="61"/>
      <c r="G214" s="59"/>
      <c r="H214" s="60"/>
      <c r="I214" s="61"/>
      <c r="J214" s="59"/>
      <c r="K214" s="60"/>
    </row>
    <row r="215" spans="1:11" ht="19.5" customHeight="1" hidden="1">
      <c r="A215" s="817"/>
      <c r="B215" s="66"/>
      <c r="C215" s="61"/>
      <c r="D215" s="59"/>
      <c r="E215" s="60"/>
      <c r="F215" s="61"/>
      <c r="G215" s="59"/>
      <c r="H215" s="60"/>
      <c r="I215" s="61"/>
      <c r="J215" s="59"/>
      <c r="K215" s="60"/>
    </row>
    <row r="216" spans="1:11" ht="19.5" customHeight="1" hidden="1">
      <c r="A216" s="817"/>
      <c r="B216" s="67"/>
      <c r="C216" s="62"/>
      <c r="D216" s="63"/>
      <c r="E216" s="64"/>
      <c r="F216" s="61"/>
      <c r="G216" s="59"/>
      <c r="H216" s="60"/>
      <c r="I216" s="61"/>
      <c r="J216" s="59"/>
      <c r="K216" s="60"/>
    </row>
    <row r="217" spans="1:11" ht="19.5" customHeight="1" hidden="1">
      <c r="A217" s="818"/>
      <c r="B217" s="45" t="s">
        <v>125</v>
      </c>
      <c r="C217" s="70">
        <f>SUM(C211:C216)</f>
        <v>0</v>
      </c>
      <c r="D217" s="71"/>
      <c r="E217" s="75">
        <f>SUM(E211:E216)</f>
        <v>0</v>
      </c>
      <c r="F217" s="70">
        <f>SUM(F211:F216)</f>
        <v>0</v>
      </c>
      <c r="G217" s="71"/>
      <c r="H217" s="75">
        <f>SUM(H211:H216)</f>
        <v>0</v>
      </c>
      <c r="I217" s="70">
        <f>SUM(I211:I216)</f>
        <v>0</v>
      </c>
      <c r="J217" s="71"/>
      <c r="K217" s="75">
        <f>SUM(K211:K216)</f>
        <v>0</v>
      </c>
    </row>
    <row r="218" spans="1:11" ht="19.5" customHeight="1" hidden="1">
      <c r="A218" s="7"/>
      <c r="B218" s="8"/>
      <c r="C218" s="9"/>
      <c r="D218" s="9"/>
      <c r="E218" s="9"/>
      <c r="F218" s="9"/>
      <c r="G218" s="9"/>
      <c r="H218" s="9"/>
      <c r="I218" s="9"/>
      <c r="J218" s="9"/>
      <c r="K218" s="10"/>
    </row>
    <row r="219" spans="1:11" ht="19.5" customHeight="1" hidden="1">
      <c r="A219" s="816" t="s">
        <v>157</v>
      </c>
      <c r="B219" s="65"/>
      <c r="C219" s="58"/>
      <c r="D219" s="56"/>
      <c r="E219" s="57"/>
      <c r="F219" s="58"/>
      <c r="G219" s="56"/>
      <c r="H219" s="57"/>
      <c r="I219" s="58"/>
      <c r="J219" s="56"/>
      <c r="K219" s="57"/>
    </row>
    <row r="220" spans="1:11" ht="19.5" customHeight="1" hidden="1" thickBot="1">
      <c r="A220" s="817"/>
      <c r="B220" s="69"/>
      <c r="C220" s="78"/>
      <c r="D220" s="79"/>
      <c r="E220" s="80"/>
      <c r="F220" s="78"/>
      <c r="G220" s="79"/>
      <c r="H220" s="80"/>
      <c r="I220" s="78"/>
      <c r="J220" s="79"/>
      <c r="K220" s="80"/>
    </row>
    <row r="221" spans="1:11" ht="19.5" customHeight="1" hidden="1" thickBot="1">
      <c r="A221" s="817"/>
      <c r="B221" s="69"/>
      <c r="C221" s="78"/>
      <c r="D221" s="79"/>
      <c r="E221" s="80"/>
      <c r="F221" s="78"/>
      <c r="G221" s="79"/>
      <c r="H221" s="80"/>
      <c r="I221" s="78"/>
      <c r="J221" s="79"/>
      <c r="K221" s="80"/>
    </row>
    <row r="222" spans="1:11" ht="19.5" customHeight="1" hidden="1" thickBot="1">
      <c r="A222" s="817"/>
      <c r="B222" s="69"/>
      <c r="C222" s="61"/>
      <c r="D222" s="59"/>
      <c r="E222" s="60"/>
      <c r="F222" s="61"/>
      <c r="G222" s="59"/>
      <c r="H222" s="60"/>
      <c r="I222" s="61"/>
      <c r="J222" s="59"/>
      <c r="K222" s="60"/>
    </row>
    <row r="223" spans="1:11" ht="19.5" customHeight="1" hidden="1" thickBot="1">
      <c r="A223" s="817"/>
      <c r="B223" s="67"/>
      <c r="C223" s="62"/>
      <c r="D223" s="63"/>
      <c r="E223" s="64"/>
      <c r="F223" s="61"/>
      <c r="G223" s="59"/>
      <c r="H223" s="60"/>
      <c r="I223" s="61"/>
      <c r="J223" s="59"/>
      <c r="K223" s="60"/>
    </row>
    <row r="224" spans="1:11" ht="19.5" customHeight="1" hidden="1" thickBot="1">
      <c r="A224" s="818"/>
      <c r="B224" s="45" t="s">
        <v>125</v>
      </c>
      <c r="C224" s="70">
        <f>SUM(C219:C223)</f>
        <v>0</v>
      </c>
      <c r="D224" s="71"/>
      <c r="E224" s="75">
        <f>SUM(E219:E223)</f>
        <v>0</v>
      </c>
      <c r="F224" s="70">
        <f>SUM(F219:F223)</f>
        <v>0</v>
      </c>
      <c r="G224" s="71"/>
      <c r="H224" s="75">
        <f>SUM(H219:H223)</f>
        <v>0</v>
      </c>
      <c r="I224" s="70">
        <f>SUM(I219:I223)</f>
        <v>0</v>
      </c>
      <c r="J224" s="71"/>
      <c r="K224" s="75">
        <f>SUM(K219:K223)</f>
        <v>0</v>
      </c>
    </row>
    <row r="225" spans="1:11" ht="19.5" customHeight="1" hidden="1">
      <c r="A225" s="7"/>
      <c r="B225" s="8"/>
      <c r="C225" s="9"/>
      <c r="D225" s="9"/>
      <c r="E225" s="9"/>
      <c r="F225" s="9"/>
      <c r="G225" s="9"/>
      <c r="H225" s="9"/>
      <c r="I225" s="9"/>
      <c r="J225" s="9"/>
      <c r="K225" s="10"/>
    </row>
    <row r="226" spans="1:11" ht="19.5" customHeight="1" hidden="1">
      <c r="A226" s="816" t="s">
        <v>158</v>
      </c>
      <c r="B226" s="65"/>
      <c r="C226" s="58"/>
      <c r="D226" s="56"/>
      <c r="E226" s="57"/>
      <c r="F226" s="58"/>
      <c r="G226" s="56"/>
      <c r="H226" s="57"/>
      <c r="I226" s="58"/>
      <c r="J226" s="56"/>
      <c r="K226" s="57"/>
    </row>
    <row r="227" spans="1:11" ht="19.5" customHeight="1" hidden="1">
      <c r="A227" s="817"/>
      <c r="B227" s="69"/>
      <c r="C227" s="78"/>
      <c r="D227" s="79"/>
      <c r="E227" s="80"/>
      <c r="F227" s="78"/>
      <c r="G227" s="79"/>
      <c r="H227" s="80"/>
      <c r="I227" s="78"/>
      <c r="J227" s="79"/>
      <c r="K227" s="80"/>
    </row>
    <row r="228" spans="1:11" ht="19.5" customHeight="1" hidden="1">
      <c r="A228" s="817"/>
      <c r="B228" s="69"/>
      <c r="C228" s="78"/>
      <c r="D228" s="79"/>
      <c r="E228" s="80"/>
      <c r="F228" s="78"/>
      <c r="G228" s="79"/>
      <c r="H228" s="80"/>
      <c r="I228" s="78"/>
      <c r="J228" s="79"/>
      <c r="K228" s="80"/>
    </row>
    <row r="229" spans="1:11" ht="19.5" customHeight="1" hidden="1" thickBot="1">
      <c r="A229" s="817"/>
      <c r="B229" s="66"/>
      <c r="C229" s="61"/>
      <c r="D229" s="59"/>
      <c r="E229" s="60"/>
      <c r="F229" s="61"/>
      <c r="G229" s="59"/>
      <c r="H229" s="60"/>
      <c r="I229" s="61"/>
      <c r="J229" s="59"/>
      <c r="K229" s="60"/>
    </row>
    <row r="230" spans="1:11" ht="19.5" customHeight="1" hidden="1">
      <c r="A230" s="817"/>
      <c r="B230" s="67"/>
      <c r="C230" s="62"/>
      <c r="D230" s="63"/>
      <c r="E230" s="64"/>
      <c r="F230" s="61"/>
      <c r="G230" s="59"/>
      <c r="H230" s="60"/>
      <c r="I230" s="61"/>
      <c r="J230" s="59"/>
      <c r="K230" s="60"/>
    </row>
    <row r="231" spans="1:11" ht="19.5" customHeight="1" hidden="1">
      <c r="A231" s="818"/>
      <c r="B231" s="45" t="s">
        <v>125</v>
      </c>
      <c r="C231" s="70">
        <f>SUM(C226:C230)</f>
        <v>0</v>
      </c>
      <c r="D231" s="71"/>
      <c r="E231" s="75">
        <f>SUM(E226:E230)</f>
        <v>0</v>
      </c>
      <c r="F231" s="70">
        <f>SUM(F226:F230)</f>
        <v>0</v>
      </c>
      <c r="G231" s="71"/>
      <c r="H231" s="75">
        <f>SUM(H226:H230)</f>
        <v>0</v>
      </c>
      <c r="I231" s="70">
        <f>SUM(I226:I230)</f>
        <v>0</v>
      </c>
      <c r="J231" s="71"/>
      <c r="K231" s="75">
        <f>SUM(K226:K230)</f>
        <v>0</v>
      </c>
    </row>
    <row r="232" spans="1:11" ht="19.5" customHeight="1" thickBot="1">
      <c r="A232" s="7"/>
      <c r="B232" s="8"/>
      <c r="C232" s="9"/>
      <c r="D232" s="9"/>
      <c r="E232" s="9"/>
      <c r="F232" s="9"/>
      <c r="G232" s="9"/>
      <c r="H232" s="9"/>
      <c r="I232" s="9"/>
      <c r="J232" s="9"/>
      <c r="K232" s="10"/>
    </row>
    <row r="233" spans="1:11" ht="19.5" customHeight="1" thickBot="1">
      <c r="A233" s="824" t="s">
        <v>16</v>
      </c>
      <c r="B233" s="825"/>
      <c r="C233" s="236">
        <f>C193+C201+C209+C217+C224+C231</f>
        <v>0</v>
      </c>
      <c r="D233" s="237"/>
      <c r="E233" s="239">
        <f>E193+E201+E209+E217+E224+E231</f>
        <v>0</v>
      </c>
      <c r="F233" s="236">
        <f>F193+F201+F209+F217+F224+F231</f>
        <v>0</v>
      </c>
      <c r="G233" s="237"/>
      <c r="H233" s="239">
        <f>H193+H201+H209+H217+H224+H231</f>
        <v>0</v>
      </c>
      <c r="I233" s="236">
        <f>I193+I201+I209+I217+I224+I231</f>
        <v>0</v>
      </c>
      <c r="J233" s="237"/>
      <c r="K233" s="239">
        <f>K193+K201+K209+K217+K224+K231</f>
        <v>0</v>
      </c>
    </row>
    <row r="234" spans="1:11" ht="19.5" customHeight="1" thickBot="1">
      <c r="A234" s="7"/>
      <c r="B234" s="8"/>
      <c r="C234" s="9"/>
      <c r="D234" s="9"/>
      <c r="E234" s="9"/>
      <c r="F234" s="9"/>
      <c r="G234" s="9"/>
      <c r="H234" s="9"/>
      <c r="I234" s="9"/>
      <c r="J234" s="9"/>
      <c r="K234" s="10"/>
    </row>
    <row r="235" spans="1:11" ht="19.5" customHeight="1">
      <c r="A235" s="831" t="s">
        <v>113</v>
      </c>
      <c r="B235" s="832"/>
      <c r="C235" s="832"/>
      <c r="D235" s="832"/>
      <c r="E235" s="832"/>
      <c r="F235" s="832"/>
      <c r="G235" s="832"/>
      <c r="H235" s="832"/>
      <c r="I235" s="832"/>
      <c r="J235" s="832"/>
      <c r="K235" s="833"/>
    </row>
    <row r="236" spans="1:11" ht="19.5" customHeight="1" hidden="1">
      <c r="A236" s="837" t="s">
        <v>38</v>
      </c>
      <c r="B236" s="838"/>
      <c r="C236" s="838"/>
      <c r="D236" s="838"/>
      <c r="E236" s="838"/>
      <c r="F236" s="838"/>
      <c r="G236" s="838"/>
      <c r="H236" s="838"/>
      <c r="I236" s="838"/>
      <c r="J236" s="838"/>
      <c r="K236" s="839"/>
    </row>
    <row r="237" spans="1:11" ht="19.5" customHeight="1" hidden="1">
      <c r="A237" s="816" t="s">
        <v>256</v>
      </c>
      <c r="B237" s="69"/>
      <c r="C237" s="78"/>
      <c r="D237" s="79"/>
      <c r="E237" s="80"/>
      <c r="F237" s="78"/>
      <c r="G237" s="79"/>
      <c r="H237" s="80"/>
      <c r="I237" s="78"/>
      <c r="J237" s="79"/>
      <c r="K237" s="80"/>
    </row>
    <row r="238" spans="1:11" ht="19.5" customHeight="1" hidden="1">
      <c r="A238" s="817"/>
      <c r="B238" s="69"/>
      <c r="C238" s="78"/>
      <c r="D238" s="79"/>
      <c r="E238" s="80"/>
      <c r="F238" s="78"/>
      <c r="G238" s="79"/>
      <c r="H238" s="80"/>
      <c r="I238" s="78"/>
      <c r="J238" s="79"/>
      <c r="K238" s="80"/>
    </row>
    <row r="239" spans="1:11" ht="19.5" customHeight="1" hidden="1">
      <c r="A239" s="817"/>
      <c r="B239" s="69"/>
      <c r="C239" s="78"/>
      <c r="D239" s="79"/>
      <c r="E239" s="80"/>
      <c r="F239" s="78"/>
      <c r="G239" s="79"/>
      <c r="H239" s="80"/>
      <c r="I239" s="78"/>
      <c r="J239" s="79"/>
      <c r="K239" s="80"/>
    </row>
    <row r="240" spans="1:11" ht="19.5" customHeight="1" hidden="1">
      <c r="A240" s="817"/>
      <c r="B240" s="69"/>
      <c r="C240" s="78"/>
      <c r="D240" s="79"/>
      <c r="E240" s="80"/>
      <c r="F240" s="78"/>
      <c r="G240" s="79"/>
      <c r="H240" s="80"/>
      <c r="I240" s="78"/>
      <c r="J240" s="79"/>
      <c r="K240" s="80"/>
    </row>
    <row r="241" spans="1:11" ht="19.5" customHeight="1" hidden="1">
      <c r="A241" s="817"/>
      <c r="B241" s="66"/>
      <c r="C241" s="61"/>
      <c r="D241" s="59"/>
      <c r="E241" s="60"/>
      <c r="F241" s="61"/>
      <c r="G241" s="59"/>
      <c r="H241" s="60"/>
      <c r="I241" s="61"/>
      <c r="J241" s="59"/>
      <c r="K241" s="60"/>
    </row>
    <row r="242" spans="1:11" ht="19.5" customHeight="1" hidden="1">
      <c r="A242" s="818"/>
      <c r="B242" s="45" t="s">
        <v>125</v>
      </c>
      <c r="C242" s="70">
        <f>SUM(C237:C241)</f>
        <v>0</v>
      </c>
      <c r="D242" s="71"/>
      <c r="E242" s="75">
        <f>SUM(E237:E241)</f>
        <v>0</v>
      </c>
      <c r="F242" s="70">
        <f>SUM(F237:F241)</f>
        <v>0</v>
      </c>
      <c r="G242" s="71"/>
      <c r="H242" s="75">
        <f>SUM(H237:H241)</f>
        <v>0</v>
      </c>
      <c r="I242" s="70">
        <f>SUM(I237:I241)</f>
        <v>0</v>
      </c>
      <c r="J242" s="71"/>
      <c r="K242" s="75">
        <f>SUM(K237:K241)</f>
        <v>0</v>
      </c>
    </row>
    <row r="243" spans="1:11" ht="19.5" customHeight="1" hidden="1">
      <c r="A243" s="819" t="s">
        <v>45</v>
      </c>
      <c r="B243" s="820"/>
      <c r="C243" s="72">
        <f>C242</f>
        <v>0</v>
      </c>
      <c r="D243" s="73"/>
      <c r="E243" s="74">
        <f>E242</f>
        <v>0</v>
      </c>
      <c r="F243" s="72">
        <f>F242</f>
        <v>0</v>
      </c>
      <c r="G243" s="73"/>
      <c r="H243" s="74">
        <f>H242</f>
        <v>0</v>
      </c>
      <c r="I243" s="72">
        <f>I242</f>
        <v>0</v>
      </c>
      <c r="J243" s="73"/>
      <c r="K243" s="74">
        <f>K242</f>
        <v>0</v>
      </c>
    </row>
    <row r="244" spans="1:11" ht="19.5" customHeight="1" thickBot="1">
      <c r="A244" s="7"/>
      <c r="B244" s="8"/>
      <c r="C244" s="9"/>
      <c r="D244" s="9"/>
      <c r="E244" s="9"/>
      <c r="F244" s="9"/>
      <c r="G244" s="9"/>
      <c r="H244" s="9"/>
      <c r="I244" s="9"/>
      <c r="J244" s="9"/>
      <c r="K244" s="10"/>
    </row>
    <row r="245" spans="1:11" ht="19.5" customHeight="1" thickBot="1">
      <c r="A245" s="821" t="s">
        <v>48</v>
      </c>
      <c r="B245" s="840"/>
      <c r="C245" s="822"/>
      <c r="D245" s="822"/>
      <c r="E245" s="822"/>
      <c r="F245" s="822"/>
      <c r="G245" s="822"/>
      <c r="H245" s="822"/>
      <c r="I245" s="822"/>
      <c r="J245" s="822"/>
      <c r="K245" s="823"/>
    </row>
    <row r="246" spans="1:11" ht="60" customHeight="1" thickBot="1">
      <c r="A246" s="829" t="s">
        <v>46</v>
      </c>
      <c r="B246" s="43"/>
      <c r="C246" s="120"/>
      <c r="D246" s="120"/>
      <c r="E246" s="240"/>
      <c r="F246" s="169"/>
      <c r="G246" s="120"/>
      <c r="H246" s="241"/>
      <c r="I246" s="169"/>
      <c r="J246" s="170"/>
      <c r="K246" s="171"/>
    </row>
    <row r="247" spans="1:11" ht="19.5" customHeight="1" hidden="1">
      <c r="A247" s="830"/>
      <c r="B247" s="43"/>
      <c r="C247" s="120"/>
      <c r="D247" s="120"/>
      <c r="E247" s="240"/>
      <c r="F247" s="242"/>
      <c r="G247" s="79"/>
      <c r="H247" s="243"/>
      <c r="I247" s="244"/>
      <c r="J247" s="245"/>
      <c r="K247" s="246"/>
    </row>
    <row r="248" spans="1:11" ht="19.5" customHeight="1" hidden="1">
      <c r="A248" s="830"/>
      <c r="B248" s="43"/>
      <c r="C248" s="247"/>
      <c r="D248" s="120"/>
      <c r="E248" s="247"/>
      <c r="F248" s="78"/>
      <c r="G248" s="79"/>
      <c r="H248" s="80"/>
      <c r="I248" s="78"/>
      <c r="J248" s="79"/>
      <c r="K248" s="80"/>
    </row>
    <row r="249" spans="1:11" ht="19.5" customHeight="1" hidden="1">
      <c r="A249" s="830"/>
      <c r="B249" s="43"/>
      <c r="C249" s="247"/>
      <c r="D249" s="120"/>
      <c r="E249" s="247"/>
      <c r="F249" s="78"/>
      <c r="G249" s="79"/>
      <c r="H249" s="80"/>
      <c r="I249" s="78"/>
      <c r="J249" s="79"/>
      <c r="K249" s="80"/>
    </row>
    <row r="250" spans="1:11" ht="19.5" customHeight="1" hidden="1">
      <c r="A250" s="830"/>
      <c r="B250" s="43"/>
      <c r="C250" s="247"/>
      <c r="D250" s="120"/>
      <c r="E250" s="247"/>
      <c r="F250" s="78"/>
      <c r="G250" s="79"/>
      <c r="H250" s="80"/>
      <c r="I250" s="78"/>
      <c r="J250" s="79"/>
      <c r="K250" s="80"/>
    </row>
    <row r="251" spans="1:11" ht="19.5" customHeight="1" hidden="1">
      <c r="A251" s="830"/>
      <c r="B251" s="43"/>
      <c r="C251" s="247"/>
      <c r="D251" s="120"/>
      <c r="E251" s="247"/>
      <c r="F251" s="61"/>
      <c r="G251" s="59"/>
      <c r="H251" s="60"/>
      <c r="I251" s="61"/>
      <c r="J251" s="59"/>
      <c r="K251" s="60"/>
    </row>
    <row r="252" spans="1:11" ht="19.5" customHeight="1" thickBot="1">
      <c r="A252" s="830"/>
      <c r="B252" s="15"/>
      <c r="C252" s="247"/>
      <c r="D252" s="120"/>
      <c r="E252" s="247"/>
      <c r="F252" s="88"/>
      <c r="G252" s="89"/>
      <c r="H252" s="90"/>
      <c r="I252" s="88"/>
      <c r="J252" s="89"/>
      <c r="K252" s="90"/>
    </row>
    <row r="253" spans="1:11" ht="19.5" customHeight="1" thickBot="1">
      <c r="A253" s="818"/>
      <c r="B253" s="68" t="s">
        <v>125</v>
      </c>
      <c r="C253" s="70">
        <f>SUM(C246:C252)</f>
        <v>0</v>
      </c>
      <c r="D253" s="71"/>
      <c r="E253" s="75">
        <f>SUM(E246:E252)</f>
        <v>0</v>
      </c>
      <c r="F253" s="70">
        <f>SUM(F246:F252)</f>
        <v>0</v>
      </c>
      <c r="G253" s="71"/>
      <c r="H253" s="75">
        <f>SUM(H246:H252)</f>
        <v>0</v>
      </c>
      <c r="I253" s="70">
        <f>SUM(I246:I252)</f>
        <v>0</v>
      </c>
      <c r="J253" s="71"/>
      <c r="K253" s="75">
        <f>SUM(K246:K252)</f>
        <v>0</v>
      </c>
    </row>
    <row r="254" spans="1:11" ht="19.5" customHeight="1" thickBot="1">
      <c r="A254" s="819" t="s">
        <v>47</v>
      </c>
      <c r="B254" s="820"/>
      <c r="C254" s="72">
        <f>C253</f>
        <v>0</v>
      </c>
      <c r="D254" s="73"/>
      <c r="E254" s="74">
        <f>E253</f>
        <v>0</v>
      </c>
      <c r="F254" s="72">
        <f>F253</f>
        <v>0</v>
      </c>
      <c r="G254" s="73"/>
      <c r="H254" s="74">
        <f>H253</f>
        <v>0</v>
      </c>
      <c r="I254" s="72">
        <f>I253</f>
        <v>0</v>
      </c>
      <c r="J254" s="73"/>
      <c r="K254" s="74">
        <f>K253</f>
        <v>0</v>
      </c>
    </row>
    <row r="255" spans="1:11" ht="19.5" customHeight="1" thickBot="1">
      <c r="A255" s="7"/>
      <c r="B255" s="8"/>
      <c r="C255" s="9"/>
      <c r="D255" s="9"/>
      <c r="E255" s="9"/>
      <c r="F255" s="9"/>
      <c r="G255" s="9"/>
      <c r="H255" s="9"/>
      <c r="I255" s="9"/>
      <c r="J255" s="9"/>
      <c r="K255" s="10"/>
    </row>
    <row r="256" spans="1:11" ht="19.5" customHeight="1" thickBot="1">
      <c r="A256" s="824" t="s">
        <v>37</v>
      </c>
      <c r="B256" s="825"/>
      <c r="C256" s="236">
        <f>C243+C254</f>
        <v>0</v>
      </c>
      <c r="D256" s="237"/>
      <c r="E256" s="238">
        <f>E243+E254</f>
        <v>0</v>
      </c>
      <c r="F256" s="236">
        <f>F243+F254</f>
        <v>0</v>
      </c>
      <c r="G256" s="237"/>
      <c r="H256" s="238">
        <f>H243+H254</f>
        <v>0</v>
      </c>
      <c r="I256" s="236">
        <f>I243+I254</f>
        <v>0</v>
      </c>
      <c r="J256" s="237"/>
      <c r="K256" s="238">
        <f>K243+K254</f>
        <v>0</v>
      </c>
    </row>
    <row r="257" spans="1:11" ht="19.5" customHeight="1" thickBot="1">
      <c r="A257" s="7"/>
      <c r="B257" s="8"/>
      <c r="C257" s="9"/>
      <c r="D257" s="9"/>
      <c r="E257" s="9"/>
      <c r="F257" s="9"/>
      <c r="G257" s="9"/>
      <c r="H257" s="9"/>
      <c r="I257" s="9"/>
      <c r="J257" s="9"/>
      <c r="K257" s="10"/>
    </row>
    <row r="258" spans="1:11" ht="19.5" customHeight="1">
      <c r="A258" s="831" t="s">
        <v>78</v>
      </c>
      <c r="B258" s="832"/>
      <c r="C258" s="832"/>
      <c r="D258" s="832"/>
      <c r="E258" s="832"/>
      <c r="F258" s="832"/>
      <c r="G258" s="832"/>
      <c r="H258" s="832"/>
      <c r="I258" s="832"/>
      <c r="J258" s="832"/>
      <c r="K258" s="833"/>
    </row>
    <row r="259" spans="1:11" ht="19.5" customHeight="1" thickBot="1">
      <c r="A259" s="837" t="s">
        <v>12</v>
      </c>
      <c r="B259" s="838"/>
      <c r="C259" s="838"/>
      <c r="D259" s="838"/>
      <c r="E259" s="838"/>
      <c r="F259" s="838"/>
      <c r="G259" s="838"/>
      <c r="H259" s="838"/>
      <c r="I259" s="838"/>
      <c r="J259" s="838"/>
      <c r="K259" s="839"/>
    </row>
    <row r="260" spans="1:11" ht="19.5" customHeight="1">
      <c r="A260" s="816" t="s">
        <v>166</v>
      </c>
      <c r="B260" s="65"/>
      <c r="C260" s="168"/>
      <c r="D260" s="56"/>
      <c r="E260" s="57"/>
      <c r="F260" s="168"/>
      <c r="G260" s="56"/>
      <c r="H260" s="57"/>
      <c r="I260" s="168"/>
      <c r="J260" s="56"/>
      <c r="K260" s="57"/>
    </row>
    <row r="261" spans="1:11" ht="19.5" customHeight="1" hidden="1">
      <c r="A261" s="817"/>
      <c r="B261" s="69"/>
      <c r="C261" s="78"/>
      <c r="D261" s="79"/>
      <c r="E261" s="80"/>
      <c r="F261" s="78"/>
      <c r="G261" s="79"/>
      <c r="H261" s="80"/>
      <c r="I261" s="78"/>
      <c r="J261" s="79"/>
      <c r="K261" s="80"/>
    </row>
    <row r="262" spans="1:11" ht="19.5" customHeight="1" hidden="1">
      <c r="A262" s="817"/>
      <c r="B262" s="69"/>
      <c r="C262" s="78"/>
      <c r="D262" s="79"/>
      <c r="E262" s="80"/>
      <c r="F262" s="78"/>
      <c r="G262" s="79"/>
      <c r="H262" s="80"/>
      <c r="I262" s="78"/>
      <c r="J262" s="79"/>
      <c r="K262" s="80"/>
    </row>
    <row r="263" spans="1:11" ht="19.5" customHeight="1" thickBot="1">
      <c r="A263" s="817"/>
      <c r="B263" s="67"/>
      <c r="C263" s="62"/>
      <c r="D263" s="63"/>
      <c r="E263" s="64"/>
      <c r="F263" s="61"/>
      <c r="G263" s="59"/>
      <c r="H263" s="60"/>
      <c r="I263" s="61"/>
      <c r="J263" s="59"/>
      <c r="K263" s="60"/>
    </row>
    <row r="264" spans="1:11" ht="19.5" customHeight="1" thickBot="1">
      <c r="A264" s="818"/>
      <c r="B264" s="45" t="s">
        <v>125</v>
      </c>
      <c r="C264" s="70">
        <f>SUM(C260:C263)</f>
        <v>0</v>
      </c>
      <c r="D264" s="71"/>
      <c r="E264" s="75">
        <f>SUM(E260:E263)</f>
        <v>0</v>
      </c>
      <c r="F264" s="70">
        <f>SUM(F260:F263)</f>
        <v>0</v>
      </c>
      <c r="G264" s="71"/>
      <c r="H264" s="75">
        <f>SUM(H260:H263)</f>
        <v>0</v>
      </c>
      <c r="I264" s="70">
        <f>SUM(I260:I263)</f>
        <v>0</v>
      </c>
      <c r="J264" s="71"/>
      <c r="K264" s="75">
        <f>SUM(K260:K263)</f>
        <v>0</v>
      </c>
    </row>
    <row r="265" spans="1:11" ht="19.5" customHeight="1" thickBot="1">
      <c r="A265" s="7"/>
      <c r="B265" s="8"/>
      <c r="C265" s="9"/>
      <c r="D265" s="9"/>
      <c r="E265" s="9"/>
      <c r="F265" s="9"/>
      <c r="G265" s="9"/>
      <c r="H265" s="9"/>
      <c r="I265" s="9"/>
      <c r="J265" s="9"/>
      <c r="K265" s="10"/>
    </row>
    <row r="266" spans="1:11" ht="19.5" customHeight="1" thickBot="1">
      <c r="A266" s="816" t="s">
        <v>167</v>
      </c>
      <c r="B266" s="65"/>
      <c r="C266" s="168"/>
      <c r="D266" s="56"/>
      <c r="E266" s="57"/>
      <c r="F266" s="168"/>
      <c r="G266" s="56"/>
      <c r="H266" s="57"/>
      <c r="I266" s="168"/>
      <c r="J266" s="56"/>
      <c r="K266" s="57"/>
    </row>
    <row r="267" spans="1:11" ht="19.5" customHeight="1" hidden="1">
      <c r="A267" s="817"/>
      <c r="B267" s="69"/>
      <c r="C267" s="78"/>
      <c r="D267" s="79"/>
      <c r="E267" s="80"/>
      <c r="F267" s="78"/>
      <c r="G267" s="79"/>
      <c r="H267" s="80"/>
      <c r="I267" s="78"/>
      <c r="J267" s="79"/>
      <c r="K267" s="80"/>
    </row>
    <row r="268" spans="1:11" ht="19.5" customHeight="1" hidden="1" thickBot="1">
      <c r="A268" s="817"/>
      <c r="B268" s="66"/>
      <c r="C268" s="61"/>
      <c r="D268" s="59"/>
      <c r="E268" s="60"/>
      <c r="F268" s="61"/>
      <c r="G268" s="59"/>
      <c r="H268" s="60"/>
      <c r="I268" s="61"/>
      <c r="J268" s="59"/>
      <c r="K268" s="60"/>
    </row>
    <row r="269" spans="1:11" ht="19.5" customHeight="1" hidden="1" thickBot="1">
      <c r="A269" s="817"/>
      <c r="B269" s="67"/>
      <c r="C269" s="62"/>
      <c r="D269" s="63"/>
      <c r="E269" s="64"/>
      <c r="F269" s="61"/>
      <c r="G269" s="59"/>
      <c r="H269" s="60"/>
      <c r="I269" s="61"/>
      <c r="J269" s="59"/>
      <c r="K269" s="60"/>
    </row>
    <row r="270" spans="1:11" ht="19.5" customHeight="1" thickBot="1">
      <c r="A270" s="818"/>
      <c r="B270" s="45" t="s">
        <v>125</v>
      </c>
      <c r="C270" s="70">
        <f>SUM(C266:C269)</f>
        <v>0</v>
      </c>
      <c r="D270" s="71"/>
      <c r="E270" s="75">
        <f>SUM(E266:E269)</f>
        <v>0</v>
      </c>
      <c r="F270" s="70">
        <f>SUM(F266:F269)</f>
        <v>0</v>
      </c>
      <c r="G270" s="71"/>
      <c r="H270" s="75">
        <f>SUM(H266:H269)</f>
        <v>0</v>
      </c>
      <c r="I270" s="70">
        <f>SUM(I266:I269)</f>
        <v>0</v>
      </c>
      <c r="J270" s="71"/>
      <c r="K270" s="75">
        <f>SUM(K266:K269)</f>
        <v>0</v>
      </c>
    </row>
    <row r="271" spans="1:11" ht="19.5" customHeight="1" thickBot="1">
      <c r="A271" s="819" t="s">
        <v>13</v>
      </c>
      <c r="B271" s="820"/>
      <c r="C271" s="72">
        <f>C264+C270</f>
        <v>0</v>
      </c>
      <c r="D271" s="73"/>
      <c r="E271" s="74">
        <f>E264+E270</f>
        <v>0</v>
      </c>
      <c r="F271" s="72">
        <f>F264+F270</f>
        <v>0</v>
      </c>
      <c r="G271" s="73"/>
      <c r="H271" s="74">
        <f>H264+H270</f>
        <v>0</v>
      </c>
      <c r="I271" s="72">
        <f>I264+I270</f>
        <v>0</v>
      </c>
      <c r="J271" s="73"/>
      <c r="K271" s="74">
        <f>K264+K270</f>
        <v>0</v>
      </c>
    </row>
    <row r="272" spans="1:11" ht="19.5" customHeight="1" thickBot="1">
      <c r="A272" s="7"/>
      <c r="B272" s="8"/>
      <c r="C272" s="9"/>
      <c r="D272" s="9"/>
      <c r="E272" s="9"/>
      <c r="F272" s="9"/>
      <c r="G272" s="9"/>
      <c r="H272" s="9"/>
      <c r="I272" s="9"/>
      <c r="J272" s="9"/>
      <c r="K272" s="10"/>
    </row>
    <row r="273" spans="1:11" ht="19.5" customHeight="1" thickBot="1">
      <c r="A273" s="821" t="s">
        <v>15</v>
      </c>
      <c r="B273" s="822"/>
      <c r="C273" s="822"/>
      <c r="D273" s="822"/>
      <c r="E273" s="822"/>
      <c r="F273" s="822"/>
      <c r="G273" s="822"/>
      <c r="H273" s="822"/>
      <c r="I273" s="822"/>
      <c r="J273" s="822"/>
      <c r="K273" s="823"/>
    </row>
    <row r="274" spans="1:11" ht="19.5" customHeight="1" thickBot="1">
      <c r="A274" s="816" t="s">
        <v>159</v>
      </c>
      <c r="B274" s="65"/>
      <c r="C274" s="168"/>
      <c r="D274" s="56"/>
      <c r="E274" s="57"/>
      <c r="F274" s="58"/>
      <c r="G274" s="56"/>
      <c r="H274" s="57"/>
      <c r="I274" s="58"/>
      <c r="J274" s="56"/>
      <c r="K274" s="57"/>
    </row>
    <row r="275" spans="1:11" ht="19.5" customHeight="1" hidden="1">
      <c r="A275" s="817"/>
      <c r="B275" s="69"/>
      <c r="C275" s="78"/>
      <c r="D275" s="79"/>
      <c r="E275" s="80"/>
      <c r="F275" s="78"/>
      <c r="G275" s="79"/>
      <c r="H275" s="80"/>
      <c r="I275" s="78"/>
      <c r="J275" s="79"/>
      <c r="K275" s="80"/>
    </row>
    <row r="276" spans="1:11" ht="19.5" customHeight="1" hidden="1">
      <c r="A276" s="817"/>
      <c r="B276" s="66"/>
      <c r="C276" s="61"/>
      <c r="D276" s="59"/>
      <c r="E276" s="60"/>
      <c r="F276" s="61"/>
      <c r="G276" s="59"/>
      <c r="H276" s="60"/>
      <c r="I276" s="61"/>
      <c r="J276" s="59"/>
      <c r="K276" s="60"/>
    </row>
    <row r="277" spans="1:11" ht="19.5" customHeight="1" hidden="1">
      <c r="A277" s="817"/>
      <c r="B277" s="67"/>
      <c r="C277" s="62"/>
      <c r="D277" s="63"/>
      <c r="E277" s="64"/>
      <c r="F277" s="61"/>
      <c r="G277" s="59"/>
      <c r="H277" s="60"/>
      <c r="I277" s="61"/>
      <c r="J277" s="59"/>
      <c r="K277" s="60"/>
    </row>
    <row r="278" spans="1:11" ht="19.5" customHeight="1" thickBot="1">
      <c r="A278" s="818"/>
      <c r="B278" s="45"/>
      <c r="C278" s="70">
        <f>SUM(C274:C277)</f>
        <v>0</v>
      </c>
      <c r="D278" s="71"/>
      <c r="E278" s="75">
        <f>SUM(E274:E277)</f>
        <v>0</v>
      </c>
      <c r="F278" s="70">
        <f>SUM(F274:F277)</f>
        <v>0</v>
      </c>
      <c r="G278" s="71"/>
      <c r="H278" s="75">
        <f>SUM(H274:H277)</f>
        <v>0</v>
      </c>
      <c r="I278" s="70">
        <f>SUM(I274:I277)</f>
        <v>0</v>
      </c>
      <c r="J278" s="71"/>
      <c r="K278" s="75">
        <f>SUM(K274:K277)</f>
        <v>0</v>
      </c>
    </row>
    <row r="279" spans="1:11" ht="19.5" customHeight="1" thickBot="1">
      <c r="A279" s="819" t="s">
        <v>14</v>
      </c>
      <c r="B279" s="820"/>
      <c r="C279" s="72">
        <f>C278</f>
        <v>0</v>
      </c>
      <c r="D279" s="73"/>
      <c r="E279" s="74">
        <f>E278</f>
        <v>0</v>
      </c>
      <c r="F279" s="72">
        <f>F278</f>
        <v>0</v>
      </c>
      <c r="G279" s="73"/>
      <c r="H279" s="74">
        <f>H278</f>
        <v>0</v>
      </c>
      <c r="I279" s="72">
        <f>I278</f>
        <v>0</v>
      </c>
      <c r="J279" s="73"/>
      <c r="K279" s="74">
        <f>K278</f>
        <v>0</v>
      </c>
    </row>
    <row r="280" spans="1:11" ht="19.5" customHeight="1" thickBot="1">
      <c r="A280" s="7"/>
      <c r="B280" s="8"/>
      <c r="C280" s="9"/>
      <c r="D280" s="9"/>
      <c r="E280" s="9"/>
      <c r="F280" s="9"/>
      <c r="G280" s="9"/>
      <c r="H280" s="9"/>
      <c r="I280" s="9"/>
      <c r="J280" s="9"/>
      <c r="K280" s="10"/>
    </row>
    <row r="281" spans="1:11" ht="19.5" customHeight="1" thickBot="1">
      <c r="A281" s="745" t="s">
        <v>79</v>
      </c>
      <c r="B281" s="746"/>
      <c r="C281" s="248">
        <f>C271+C279</f>
        <v>0</v>
      </c>
      <c r="D281" s="249"/>
      <c r="E281" s="250">
        <f>E271+E279</f>
        <v>0</v>
      </c>
      <c r="F281" s="248">
        <f>F271+F279</f>
        <v>0</v>
      </c>
      <c r="G281" s="249"/>
      <c r="H281" s="250">
        <f>H271+H279</f>
        <v>0</v>
      </c>
      <c r="I281" s="248">
        <f>I271+I279</f>
        <v>0</v>
      </c>
      <c r="J281" s="249"/>
      <c r="K281" s="250">
        <f>K271+K279</f>
        <v>0</v>
      </c>
    </row>
    <row r="282" spans="1:11" ht="19.5" customHeight="1" thickBot="1">
      <c r="A282" s="251"/>
      <c r="B282" s="252"/>
      <c r="C282" s="253"/>
      <c r="D282" s="253"/>
      <c r="E282" s="253"/>
      <c r="F282" s="253"/>
      <c r="G282" s="253"/>
      <c r="H282" s="253"/>
      <c r="I282" s="253"/>
      <c r="J282" s="253"/>
      <c r="K282" s="254"/>
    </row>
    <row r="283" spans="1:11" ht="19.5" customHeight="1" thickBot="1">
      <c r="A283" s="747" t="s">
        <v>23</v>
      </c>
      <c r="B283" s="748"/>
      <c r="C283" s="255">
        <f>C116+C185+C233+C256+C281</f>
        <v>0</v>
      </c>
      <c r="D283" s="256"/>
      <c r="E283" s="257">
        <f>E116+E185+E233+E256+E281</f>
        <v>0</v>
      </c>
      <c r="F283" s="255">
        <f>F116+F185+F233+F256+F281</f>
        <v>0</v>
      </c>
      <c r="G283" s="256"/>
      <c r="H283" s="257">
        <f>H116+H185+H233+H256+H281</f>
        <v>0</v>
      </c>
      <c r="I283" s="255">
        <f>I116+I185+I233+I256+I281</f>
        <v>0</v>
      </c>
      <c r="J283" s="256"/>
      <c r="K283" s="257">
        <f>K116+K185+K233+K256+K281</f>
        <v>36</v>
      </c>
    </row>
    <row r="284" spans="1:11" ht="19.5" customHeight="1">
      <c r="A284" s="258"/>
      <c r="B284" s="258"/>
      <c r="C284" s="259"/>
      <c r="D284" s="259"/>
      <c r="E284" s="259"/>
      <c r="F284" s="259"/>
      <c r="G284" s="259"/>
      <c r="H284" s="259"/>
      <c r="I284" s="259"/>
      <c r="J284" s="259"/>
      <c r="K284" s="259"/>
    </row>
    <row r="285" spans="1:11" ht="19.5" customHeight="1">
      <c r="A285" s="749" t="s">
        <v>395</v>
      </c>
      <c r="B285" s="749"/>
      <c r="C285" s="259"/>
      <c r="D285" s="259"/>
      <c r="E285" s="259"/>
      <c r="F285" s="259"/>
      <c r="G285" s="259"/>
      <c r="H285" s="259"/>
      <c r="I285" s="259"/>
      <c r="J285" s="259"/>
      <c r="K285" s="259"/>
    </row>
    <row r="286" ht="12.75" customHeight="1"/>
    <row r="287" ht="12.75" customHeight="1"/>
    <row r="288" spans="1:11" ht="12.75" customHeight="1">
      <c r="A288" s="50"/>
      <c r="B288" s="123"/>
      <c r="C288" s="114"/>
      <c r="D288" s="114"/>
      <c r="E288" s="114"/>
      <c r="F288" s="114"/>
      <c r="G288" s="114"/>
      <c r="H288" s="114"/>
      <c r="I288" s="114"/>
      <c r="J288" s="114"/>
      <c r="K288" s="114"/>
    </row>
    <row r="289" spans="1:11" ht="12.75" customHeight="1">
      <c r="A289" s="834" t="s">
        <v>83</v>
      </c>
      <c r="B289" s="834"/>
      <c r="C289" s="834"/>
      <c r="D289" s="834"/>
      <c r="E289" s="834"/>
      <c r="F289" s="834"/>
      <c r="G289" s="834"/>
      <c r="H289" s="834"/>
      <c r="I289" s="834"/>
      <c r="J289" s="834"/>
      <c r="K289" s="834"/>
    </row>
    <row r="290" ht="12.75" customHeight="1"/>
    <row r="291" spans="8:11" ht="12.75" customHeight="1" thickBot="1">
      <c r="H291" s="835" t="s">
        <v>462</v>
      </c>
      <c r="I291" s="836"/>
      <c r="J291" s="836"/>
      <c r="K291" s="836"/>
    </row>
    <row r="292" spans="1:11" ht="19.5" customHeight="1" thickBot="1">
      <c r="A292" s="805" t="s">
        <v>90</v>
      </c>
      <c r="B292" s="806"/>
      <c r="C292" s="807" t="s">
        <v>109</v>
      </c>
      <c r="D292" s="808"/>
      <c r="E292" s="808"/>
      <c r="F292" s="808"/>
      <c r="G292" s="808"/>
      <c r="H292" s="808"/>
      <c r="I292" s="808"/>
      <c r="J292" s="808"/>
      <c r="K292" s="809"/>
    </row>
    <row r="293" spans="1:11" ht="15.75" customHeight="1" thickBot="1">
      <c r="A293" s="805" t="s">
        <v>91</v>
      </c>
      <c r="B293" s="806"/>
      <c r="C293" s="807" t="s">
        <v>22</v>
      </c>
      <c r="D293" s="808"/>
      <c r="E293" s="808"/>
      <c r="F293" s="808"/>
      <c r="G293" s="808"/>
      <c r="H293" s="808"/>
      <c r="I293" s="808"/>
      <c r="J293" s="808"/>
      <c r="K293" s="809"/>
    </row>
    <row r="294" spans="1:11" ht="15.75" customHeight="1">
      <c r="A294" s="157" t="s">
        <v>92</v>
      </c>
      <c r="B294" s="53" t="s">
        <v>93</v>
      </c>
      <c r="C294" s="810"/>
      <c r="D294" s="811"/>
      <c r="E294" s="811"/>
      <c r="F294" s="811"/>
      <c r="G294" s="811"/>
      <c r="H294" s="811"/>
      <c r="I294" s="811"/>
      <c r="J294" s="811"/>
      <c r="K294" s="812"/>
    </row>
    <row r="295" spans="1:11" ht="15.75" customHeight="1">
      <c r="A295" s="158"/>
      <c r="B295" s="54" t="s">
        <v>94</v>
      </c>
      <c r="C295" s="813"/>
      <c r="D295" s="814"/>
      <c r="E295" s="814"/>
      <c r="F295" s="814"/>
      <c r="G295" s="814"/>
      <c r="H295" s="814"/>
      <c r="I295" s="814"/>
      <c r="J295" s="814"/>
      <c r="K295" s="815"/>
    </row>
    <row r="296" spans="1:11" ht="15.75" customHeight="1">
      <c r="A296" s="158"/>
      <c r="B296" s="54" t="s">
        <v>95</v>
      </c>
      <c r="C296" s="802"/>
      <c r="D296" s="803"/>
      <c r="E296" s="803"/>
      <c r="F296" s="803"/>
      <c r="G296" s="803"/>
      <c r="H296" s="803"/>
      <c r="I296" s="803"/>
      <c r="J296" s="803"/>
      <c r="K296" s="804"/>
    </row>
    <row r="297" spans="1:11" ht="15.75" customHeight="1">
      <c r="A297" s="158"/>
      <c r="B297" s="54" t="s">
        <v>115</v>
      </c>
      <c r="C297" s="802"/>
      <c r="D297" s="803"/>
      <c r="E297" s="803"/>
      <c r="F297" s="803"/>
      <c r="G297" s="803"/>
      <c r="H297" s="803"/>
      <c r="I297" s="803"/>
      <c r="J297" s="803"/>
      <c r="K297" s="804"/>
    </row>
    <row r="298" spans="1:11" ht="15.75" customHeight="1">
      <c r="A298" s="158"/>
      <c r="B298" s="54" t="s">
        <v>96</v>
      </c>
      <c r="C298" s="802"/>
      <c r="D298" s="803"/>
      <c r="E298" s="803"/>
      <c r="F298" s="803"/>
      <c r="G298" s="803"/>
      <c r="H298" s="803"/>
      <c r="I298" s="803"/>
      <c r="J298" s="803"/>
      <c r="K298" s="804"/>
    </row>
    <row r="299" spans="1:11" ht="15.75" customHeight="1">
      <c r="A299" s="158"/>
      <c r="B299" s="54" t="s">
        <v>131</v>
      </c>
      <c r="C299" s="782"/>
      <c r="D299" s="783"/>
      <c r="E299" s="783"/>
      <c r="F299" s="783"/>
      <c r="G299" s="783"/>
      <c r="H299" s="783"/>
      <c r="I299" s="783"/>
      <c r="J299" s="783"/>
      <c r="K299" s="784"/>
    </row>
    <row r="300" spans="1:11" ht="15.75" customHeight="1">
      <c r="A300" s="158"/>
      <c r="B300" s="54" t="s">
        <v>465</v>
      </c>
      <c r="C300" s="782"/>
      <c r="D300" s="783"/>
      <c r="E300" s="783"/>
      <c r="F300" s="783"/>
      <c r="G300" s="783"/>
      <c r="H300" s="783"/>
      <c r="I300" s="783"/>
      <c r="J300" s="783"/>
      <c r="K300" s="784"/>
    </row>
    <row r="301" spans="1:11" ht="19.5" customHeight="1">
      <c r="A301" s="158"/>
      <c r="B301" s="54" t="s">
        <v>252</v>
      </c>
      <c r="C301" s="782"/>
      <c r="D301" s="783"/>
      <c r="E301" s="783"/>
      <c r="F301" s="783"/>
      <c r="G301" s="783"/>
      <c r="H301" s="783"/>
      <c r="I301" s="783"/>
      <c r="J301" s="783"/>
      <c r="K301" s="784"/>
    </row>
    <row r="302" spans="1:11" ht="19.5" customHeight="1">
      <c r="A302" s="158"/>
      <c r="B302" s="54" t="s">
        <v>384</v>
      </c>
      <c r="C302" s="782"/>
      <c r="D302" s="783"/>
      <c r="E302" s="783"/>
      <c r="F302" s="783"/>
      <c r="G302" s="783"/>
      <c r="H302" s="783"/>
      <c r="I302" s="783"/>
      <c r="J302" s="783"/>
      <c r="K302" s="784"/>
    </row>
    <row r="303" spans="1:11" ht="19.5" customHeight="1" thickBot="1">
      <c r="A303" s="159"/>
      <c r="B303" s="55" t="s">
        <v>470</v>
      </c>
      <c r="C303" s="785"/>
      <c r="D303" s="786"/>
      <c r="E303" s="786"/>
      <c r="F303" s="786"/>
      <c r="G303" s="786"/>
      <c r="H303" s="786"/>
      <c r="I303" s="786"/>
      <c r="J303" s="786"/>
      <c r="K303" s="787"/>
    </row>
    <row r="304" spans="1:11" ht="15" customHeight="1" thickBot="1">
      <c r="A304" s="788" t="s">
        <v>97</v>
      </c>
      <c r="B304" s="789"/>
      <c r="C304" s="789"/>
      <c r="D304" s="789"/>
      <c r="E304" s="789"/>
      <c r="F304" s="789"/>
      <c r="G304" s="789"/>
      <c r="H304" s="789"/>
      <c r="I304" s="789"/>
      <c r="J304" s="789"/>
      <c r="K304" s="790"/>
    </row>
    <row r="305" spans="1:11" ht="15" customHeight="1">
      <c r="A305" s="791" t="s">
        <v>116</v>
      </c>
      <c r="B305" s="792"/>
      <c r="C305" s="792"/>
      <c r="D305" s="792"/>
      <c r="E305" s="792"/>
      <c r="F305" s="792"/>
      <c r="G305" s="792"/>
      <c r="H305" s="792"/>
      <c r="I305" s="792"/>
      <c r="J305" s="792"/>
      <c r="K305" s="793"/>
    </row>
    <row r="306" spans="1:11" ht="15" customHeight="1" thickBot="1">
      <c r="A306" s="794" t="s">
        <v>62</v>
      </c>
      <c r="B306" s="795"/>
      <c r="C306" s="796"/>
      <c r="D306" s="796"/>
      <c r="E306" s="796"/>
      <c r="F306" s="796"/>
      <c r="G306" s="796"/>
      <c r="H306" s="796"/>
      <c r="I306" s="796"/>
      <c r="J306" s="796"/>
      <c r="K306" s="797"/>
    </row>
    <row r="307" spans="1:11" ht="31.5" customHeight="1" thickBot="1">
      <c r="A307" s="742" t="s">
        <v>63</v>
      </c>
      <c r="B307" s="798"/>
      <c r="C307" s="799" t="s">
        <v>255</v>
      </c>
      <c r="D307" s="800"/>
      <c r="E307" s="801"/>
      <c r="F307" s="799" t="s">
        <v>385</v>
      </c>
      <c r="G307" s="800"/>
      <c r="H307" s="801"/>
      <c r="I307" s="799" t="s">
        <v>477</v>
      </c>
      <c r="J307" s="800"/>
      <c r="K307" s="801"/>
    </row>
    <row r="308" spans="1:11" ht="38.25" customHeight="1">
      <c r="A308" s="778" t="s">
        <v>117</v>
      </c>
      <c r="B308" s="780" t="s">
        <v>118</v>
      </c>
      <c r="C308" s="774" t="s">
        <v>39</v>
      </c>
      <c r="D308" s="775"/>
      <c r="E308" s="776" t="s">
        <v>40</v>
      </c>
      <c r="F308" s="774" t="s">
        <v>39</v>
      </c>
      <c r="G308" s="775"/>
      <c r="H308" s="776" t="s">
        <v>40</v>
      </c>
      <c r="I308" s="774" t="s">
        <v>39</v>
      </c>
      <c r="J308" s="775"/>
      <c r="K308" s="776" t="s">
        <v>40</v>
      </c>
    </row>
    <row r="309" spans="1:11" ht="15" customHeight="1" thickBot="1">
      <c r="A309" s="779"/>
      <c r="B309" s="781"/>
      <c r="C309" s="441" t="s">
        <v>41</v>
      </c>
      <c r="D309" s="442" t="s">
        <v>42</v>
      </c>
      <c r="E309" s="777"/>
      <c r="F309" s="441" t="s">
        <v>41</v>
      </c>
      <c r="G309" s="442" t="s">
        <v>42</v>
      </c>
      <c r="H309" s="777"/>
      <c r="I309" s="441" t="s">
        <v>41</v>
      </c>
      <c r="J309" s="442" t="s">
        <v>42</v>
      </c>
      <c r="K309" s="777"/>
    </row>
    <row r="310" spans="1:11" ht="15" customHeight="1">
      <c r="A310" s="753" t="s">
        <v>138</v>
      </c>
      <c r="B310" s="443"/>
      <c r="C310" s="444"/>
      <c r="D310" s="445"/>
      <c r="E310" s="446"/>
      <c r="F310" s="444"/>
      <c r="G310" s="445"/>
      <c r="H310" s="446"/>
      <c r="I310" s="444"/>
      <c r="J310" s="445"/>
      <c r="K310" s="446"/>
    </row>
    <row r="311" spans="1:11" ht="14.25" customHeight="1" thickBot="1">
      <c r="A311" s="754"/>
      <c r="B311" s="447"/>
      <c r="C311" s="448"/>
      <c r="D311" s="449"/>
      <c r="E311" s="450"/>
      <c r="F311" s="448"/>
      <c r="G311" s="449"/>
      <c r="H311" s="450"/>
      <c r="I311" s="448"/>
      <c r="J311" s="449"/>
      <c r="K311" s="450"/>
    </row>
    <row r="312" spans="1:11" ht="15" customHeight="1" thickBot="1">
      <c r="A312" s="755"/>
      <c r="B312" s="451" t="s">
        <v>125</v>
      </c>
      <c r="C312" s="452">
        <f>SUM(C310:C311)</f>
        <v>0</v>
      </c>
      <c r="D312" s="453"/>
      <c r="E312" s="454">
        <f>SUM(E310:E311)</f>
        <v>0</v>
      </c>
      <c r="F312" s="452">
        <f>SUM(F310:F311)</f>
        <v>0</v>
      </c>
      <c r="G312" s="453"/>
      <c r="H312" s="454">
        <f>SUM(H310:H311)</f>
        <v>0</v>
      </c>
      <c r="I312" s="452">
        <f>SUM(I310:I311)</f>
        <v>0</v>
      </c>
      <c r="J312" s="453"/>
      <c r="K312" s="454">
        <f>SUM(K310:K311)</f>
        <v>0</v>
      </c>
    </row>
    <row r="313" spans="1:11" ht="15" customHeight="1" thickBot="1">
      <c r="A313" s="743" t="s">
        <v>62</v>
      </c>
      <c r="B313" s="744"/>
      <c r="C313" s="455">
        <f>C312</f>
        <v>0</v>
      </c>
      <c r="D313" s="456"/>
      <c r="E313" s="457">
        <f>E312</f>
        <v>0</v>
      </c>
      <c r="F313" s="455">
        <f>F312</f>
        <v>0</v>
      </c>
      <c r="G313" s="456"/>
      <c r="H313" s="457">
        <f>H312</f>
        <v>0</v>
      </c>
      <c r="I313" s="455">
        <f>I312</f>
        <v>0</v>
      </c>
      <c r="J313" s="456"/>
      <c r="K313" s="457">
        <f>K312</f>
        <v>0</v>
      </c>
    </row>
    <row r="314" spans="1:11" ht="15" customHeight="1" thickBot="1">
      <c r="A314" s="458"/>
      <c r="B314" s="459"/>
      <c r="C314" s="460"/>
      <c r="D314" s="460"/>
      <c r="E314" s="460"/>
      <c r="F314" s="460"/>
      <c r="G314" s="460"/>
      <c r="H314" s="460"/>
      <c r="I314" s="460"/>
      <c r="J314" s="460"/>
      <c r="K314" s="461"/>
    </row>
    <row r="315" spans="1:11" ht="15" customHeight="1" thickBot="1">
      <c r="A315" s="767" t="s">
        <v>119</v>
      </c>
      <c r="B315" s="768"/>
      <c r="C315" s="769"/>
      <c r="D315" s="769"/>
      <c r="E315" s="769"/>
      <c r="F315" s="769"/>
      <c r="G315" s="769"/>
      <c r="H315" s="769"/>
      <c r="I315" s="769"/>
      <c r="J315" s="769"/>
      <c r="K315" s="770"/>
    </row>
    <row r="316" spans="1:11" ht="15" customHeight="1">
      <c r="A316" s="753" t="s">
        <v>139</v>
      </c>
      <c r="B316" s="443"/>
      <c r="C316" s="444"/>
      <c r="D316" s="445"/>
      <c r="E316" s="462"/>
      <c r="F316" s="444"/>
      <c r="G316" s="445"/>
      <c r="H316" s="463"/>
      <c r="I316" s="444"/>
      <c r="J316" s="445"/>
      <c r="K316" s="464"/>
    </row>
    <row r="317" spans="1:11" ht="15" customHeight="1">
      <c r="A317" s="754"/>
      <c r="B317" s="447"/>
      <c r="C317" s="448"/>
      <c r="D317" s="449"/>
      <c r="E317" s="465"/>
      <c r="F317" s="448"/>
      <c r="G317" s="449"/>
      <c r="H317" s="465"/>
      <c r="I317" s="448"/>
      <c r="J317" s="449"/>
      <c r="K317" s="450"/>
    </row>
    <row r="318" spans="1:11" ht="15" customHeight="1">
      <c r="A318" s="754"/>
      <c r="B318" s="466"/>
      <c r="C318" s="448"/>
      <c r="D318" s="449"/>
      <c r="E318" s="465"/>
      <c r="F318" s="448"/>
      <c r="G318" s="449"/>
      <c r="H318" s="465"/>
      <c r="I318" s="448"/>
      <c r="J318" s="449"/>
      <c r="K318" s="450"/>
    </row>
    <row r="319" spans="1:11" ht="15" customHeight="1">
      <c r="A319" s="754"/>
      <c r="B319" s="466"/>
      <c r="C319" s="448"/>
      <c r="D319" s="449"/>
      <c r="E319" s="465"/>
      <c r="F319" s="448"/>
      <c r="G319" s="449"/>
      <c r="H319" s="465"/>
      <c r="I319" s="448"/>
      <c r="J319" s="449"/>
      <c r="K319" s="450"/>
    </row>
    <row r="320" spans="1:11" ht="15" customHeight="1" thickBot="1">
      <c r="A320" s="754"/>
      <c r="B320" s="467"/>
      <c r="C320" s="468"/>
      <c r="D320" s="469"/>
      <c r="E320" s="470"/>
      <c r="F320" s="448"/>
      <c r="G320" s="469"/>
      <c r="H320" s="465"/>
      <c r="I320" s="448"/>
      <c r="J320" s="469"/>
      <c r="K320" s="450"/>
    </row>
    <row r="321" spans="1:11" ht="15" customHeight="1" thickBot="1">
      <c r="A321" s="755"/>
      <c r="B321" s="451" t="s">
        <v>125</v>
      </c>
      <c r="C321" s="452">
        <f>SUM(C316:C320)</f>
        <v>0</v>
      </c>
      <c r="D321" s="453"/>
      <c r="E321" s="454">
        <f>SUM(E316:E320)</f>
        <v>0</v>
      </c>
      <c r="F321" s="452">
        <f>SUM(F316:F320)</f>
        <v>0</v>
      </c>
      <c r="G321" s="453"/>
      <c r="H321" s="454">
        <f>SUM(H316:H320)</f>
        <v>0</v>
      </c>
      <c r="I321" s="452">
        <f>SUM(I316:I320)</f>
        <v>0</v>
      </c>
      <c r="J321" s="453"/>
      <c r="K321" s="454">
        <f>SUM(K316:K320)</f>
        <v>0</v>
      </c>
    </row>
    <row r="322" spans="1:11" ht="15" customHeight="1" thickBot="1">
      <c r="A322" s="458"/>
      <c r="B322" s="459"/>
      <c r="C322" s="460"/>
      <c r="D322" s="460"/>
      <c r="E322" s="460"/>
      <c r="F322" s="460"/>
      <c r="G322" s="460"/>
      <c r="H322" s="460"/>
      <c r="I322" s="460"/>
      <c r="J322" s="460"/>
      <c r="K322" s="461"/>
    </row>
    <row r="323" spans="1:11" ht="15" customHeight="1">
      <c r="A323" s="753" t="s">
        <v>161</v>
      </c>
      <c r="B323" s="443"/>
      <c r="C323" s="444"/>
      <c r="D323" s="445"/>
      <c r="E323" s="464"/>
      <c r="F323" s="444"/>
      <c r="G323" s="445"/>
      <c r="H323" s="464"/>
      <c r="I323" s="444"/>
      <c r="J323" s="445"/>
      <c r="K323" s="464"/>
    </row>
    <row r="324" spans="1:11" ht="15" customHeight="1">
      <c r="A324" s="754"/>
      <c r="B324" s="447"/>
      <c r="C324" s="448"/>
      <c r="D324" s="449"/>
      <c r="E324" s="450"/>
      <c r="F324" s="448"/>
      <c r="G324" s="449"/>
      <c r="H324" s="450"/>
      <c r="I324" s="448"/>
      <c r="J324" s="449"/>
      <c r="K324" s="450"/>
    </row>
    <row r="325" spans="1:11" ht="15" customHeight="1">
      <c r="A325" s="754"/>
      <c r="B325" s="466"/>
      <c r="C325" s="448"/>
      <c r="D325" s="449"/>
      <c r="E325" s="450"/>
      <c r="F325" s="448"/>
      <c r="G325" s="449"/>
      <c r="H325" s="450"/>
      <c r="I325" s="448"/>
      <c r="J325" s="449"/>
      <c r="K325" s="450"/>
    </row>
    <row r="326" spans="1:11" ht="15" customHeight="1">
      <c r="A326" s="754"/>
      <c r="B326" s="466"/>
      <c r="C326" s="448"/>
      <c r="D326" s="449"/>
      <c r="E326" s="450"/>
      <c r="F326" s="448"/>
      <c r="G326" s="449"/>
      <c r="H326" s="450"/>
      <c r="I326" s="448"/>
      <c r="J326" s="449"/>
      <c r="K326" s="450"/>
    </row>
    <row r="327" spans="1:11" ht="15" customHeight="1" thickBot="1">
      <c r="A327" s="754"/>
      <c r="B327" s="467"/>
      <c r="C327" s="468"/>
      <c r="D327" s="469"/>
      <c r="E327" s="471"/>
      <c r="F327" s="448"/>
      <c r="G327" s="449"/>
      <c r="H327" s="450"/>
      <c r="I327" s="448"/>
      <c r="J327" s="449"/>
      <c r="K327" s="450"/>
    </row>
    <row r="328" spans="1:11" ht="15" customHeight="1" thickBot="1">
      <c r="A328" s="755"/>
      <c r="B328" s="451" t="s">
        <v>125</v>
      </c>
      <c r="C328" s="452">
        <f>SUM(C323:C327)</f>
        <v>0</v>
      </c>
      <c r="D328" s="453"/>
      <c r="E328" s="454">
        <f>SUM(E323:E327)</f>
        <v>0</v>
      </c>
      <c r="F328" s="452">
        <f>SUM(F323:F327)</f>
        <v>0</v>
      </c>
      <c r="G328" s="453"/>
      <c r="H328" s="454">
        <f>SUM(H323:H327)</f>
        <v>0</v>
      </c>
      <c r="I328" s="452">
        <f>SUM(I323:I327)</f>
        <v>0</v>
      </c>
      <c r="J328" s="453"/>
      <c r="K328" s="454">
        <f>SUM(K323:K327)</f>
        <v>0</v>
      </c>
    </row>
    <row r="329" spans="1:11" ht="15" customHeight="1" thickBot="1">
      <c r="A329" s="458"/>
      <c r="B329" s="472"/>
      <c r="C329" s="460"/>
      <c r="D329" s="460"/>
      <c r="E329" s="460"/>
      <c r="F329" s="460"/>
      <c r="G329" s="460"/>
      <c r="H329" s="460"/>
      <c r="I329" s="460"/>
      <c r="J329" s="460"/>
      <c r="K329" s="461"/>
    </row>
    <row r="330" spans="1:11" ht="15" customHeight="1" thickBot="1">
      <c r="A330" s="771" t="s">
        <v>140</v>
      </c>
      <c r="B330" s="473"/>
      <c r="C330" s="444"/>
      <c r="D330" s="445"/>
      <c r="E330" s="445"/>
      <c r="F330" s="445"/>
      <c r="G330" s="445"/>
      <c r="H330" s="445"/>
      <c r="I330" s="445"/>
      <c r="J330" s="445"/>
      <c r="K330" s="464"/>
    </row>
    <row r="331" spans="1:11" ht="15" customHeight="1" thickBot="1">
      <c r="A331" s="772"/>
      <c r="B331" s="473"/>
      <c r="C331" s="448"/>
      <c r="D331" s="449"/>
      <c r="E331" s="449"/>
      <c r="F331" s="449"/>
      <c r="G331" s="449"/>
      <c r="H331" s="449"/>
      <c r="I331" s="449"/>
      <c r="J331" s="449"/>
      <c r="K331" s="450"/>
    </row>
    <row r="332" spans="1:11" ht="15" customHeight="1" thickBot="1">
      <c r="A332" s="772"/>
      <c r="B332" s="474"/>
      <c r="C332" s="448"/>
      <c r="D332" s="449"/>
      <c r="E332" s="449"/>
      <c r="F332" s="449"/>
      <c r="G332" s="449"/>
      <c r="H332" s="449"/>
      <c r="I332" s="449"/>
      <c r="J332" s="449"/>
      <c r="K332" s="450"/>
    </row>
    <row r="333" spans="1:11" ht="15" customHeight="1" thickBot="1">
      <c r="A333" s="772"/>
      <c r="B333" s="473"/>
      <c r="C333" s="448"/>
      <c r="D333" s="449"/>
      <c r="E333" s="449"/>
      <c r="F333" s="449"/>
      <c r="G333" s="449"/>
      <c r="H333" s="449"/>
      <c r="I333" s="449"/>
      <c r="J333" s="449"/>
      <c r="K333" s="450"/>
    </row>
    <row r="334" spans="1:11" ht="15" customHeight="1" thickBot="1">
      <c r="A334" s="772"/>
      <c r="B334" s="473"/>
      <c r="C334" s="448"/>
      <c r="D334" s="449"/>
      <c r="E334" s="449"/>
      <c r="F334" s="449"/>
      <c r="G334" s="449"/>
      <c r="H334" s="449"/>
      <c r="I334" s="449"/>
      <c r="J334" s="449"/>
      <c r="K334" s="450"/>
    </row>
    <row r="335" spans="1:11" ht="15" customHeight="1" thickBot="1">
      <c r="A335" s="772"/>
      <c r="B335" s="474"/>
      <c r="C335" s="448"/>
      <c r="D335" s="449"/>
      <c r="E335" s="449"/>
      <c r="F335" s="449"/>
      <c r="G335" s="449"/>
      <c r="H335" s="449"/>
      <c r="I335" s="449"/>
      <c r="J335" s="449"/>
      <c r="K335" s="450"/>
    </row>
    <row r="336" spans="1:11" ht="15" customHeight="1" thickBot="1">
      <c r="A336" s="772"/>
      <c r="B336" s="473"/>
      <c r="C336" s="448"/>
      <c r="D336" s="449"/>
      <c r="E336" s="449"/>
      <c r="F336" s="449"/>
      <c r="G336" s="449"/>
      <c r="H336" s="449"/>
      <c r="I336" s="449"/>
      <c r="J336" s="449"/>
      <c r="K336" s="450"/>
    </row>
    <row r="337" spans="1:11" ht="15" customHeight="1" thickBot="1">
      <c r="A337" s="772"/>
      <c r="B337" s="473"/>
      <c r="C337" s="448"/>
      <c r="D337" s="449"/>
      <c r="E337" s="449"/>
      <c r="F337" s="449"/>
      <c r="G337" s="449"/>
      <c r="H337" s="449"/>
      <c r="I337" s="449"/>
      <c r="J337" s="449"/>
      <c r="K337" s="450"/>
    </row>
    <row r="338" spans="1:11" ht="15" customHeight="1">
      <c r="A338" s="772"/>
      <c r="B338" s="473"/>
      <c r="C338" s="448"/>
      <c r="D338" s="449"/>
      <c r="E338" s="449"/>
      <c r="F338" s="449"/>
      <c r="G338" s="449"/>
      <c r="H338" s="449"/>
      <c r="I338" s="449"/>
      <c r="J338" s="449"/>
      <c r="K338" s="450"/>
    </row>
    <row r="339" spans="1:11" ht="15" customHeight="1">
      <c r="A339" s="772"/>
      <c r="B339" s="475"/>
      <c r="C339" s="476"/>
      <c r="D339" s="477"/>
      <c r="E339" s="477"/>
      <c r="F339" s="477"/>
      <c r="G339" s="449"/>
      <c r="H339" s="477"/>
      <c r="I339" s="477"/>
      <c r="J339" s="477"/>
      <c r="K339" s="478"/>
    </row>
    <row r="340" spans="1:11" ht="15" customHeight="1">
      <c r="A340" s="772"/>
      <c r="B340" s="475"/>
      <c r="C340" s="476"/>
      <c r="D340" s="477"/>
      <c r="E340" s="477"/>
      <c r="F340" s="477"/>
      <c r="G340" s="477"/>
      <c r="H340" s="477"/>
      <c r="I340" s="449"/>
      <c r="J340" s="449"/>
      <c r="K340" s="478"/>
    </row>
    <row r="341" spans="1:11" ht="15" customHeight="1">
      <c r="A341" s="772"/>
      <c r="B341" s="479"/>
      <c r="C341" s="480"/>
      <c r="D341" s="481"/>
      <c r="E341" s="481"/>
      <c r="F341" s="477"/>
      <c r="G341" s="477"/>
      <c r="H341" s="477"/>
      <c r="I341" s="477"/>
      <c r="J341" s="477"/>
      <c r="K341" s="477"/>
    </row>
    <row r="342" spans="1:11" ht="15" customHeight="1" thickBot="1">
      <c r="A342" s="772"/>
      <c r="B342" s="475"/>
      <c r="C342" s="476"/>
      <c r="D342" s="477"/>
      <c r="E342" s="477"/>
      <c r="F342" s="477"/>
      <c r="G342" s="477"/>
      <c r="H342" s="477"/>
      <c r="I342" s="449"/>
      <c r="J342" s="449"/>
      <c r="K342" s="478"/>
    </row>
    <row r="343" spans="1:11" ht="15" customHeight="1" thickBot="1">
      <c r="A343" s="772"/>
      <c r="B343" s="482"/>
      <c r="C343" s="476"/>
      <c r="D343" s="477"/>
      <c r="E343" s="477"/>
      <c r="F343" s="477"/>
      <c r="G343" s="477"/>
      <c r="H343" s="477"/>
      <c r="I343" s="449"/>
      <c r="J343" s="449"/>
      <c r="K343" s="478"/>
    </row>
    <row r="344" spans="1:11" ht="15" customHeight="1" thickBot="1">
      <c r="A344" s="772"/>
      <c r="B344" s="482"/>
      <c r="C344" s="480"/>
      <c r="D344" s="481"/>
      <c r="E344" s="481"/>
      <c r="F344" s="477"/>
      <c r="G344" s="477"/>
      <c r="H344" s="477"/>
      <c r="I344" s="449"/>
      <c r="J344" s="449"/>
      <c r="K344" s="478"/>
    </row>
    <row r="345" spans="1:11" ht="15" customHeight="1" thickBot="1">
      <c r="A345" s="772"/>
      <c r="B345" s="482"/>
      <c r="C345" s="480"/>
      <c r="D345" s="481"/>
      <c r="E345" s="481"/>
      <c r="F345" s="477"/>
      <c r="G345" s="477"/>
      <c r="H345" s="477"/>
      <c r="I345" s="477"/>
      <c r="J345" s="477"/>
      <c r="K345" s="478"/>
    </row>
    <row r="346" spans="1:11" ht="15" customHeight="1" thickBot="1">
      <c r="A346" s="772"/>
      <c r="B346" s="482"/>
      <c r="C346" s="483"/>
      <c r="D346" s="484"/>
      <c r="E346" s="484"/>
      <c r="F346" s="477"/>
      <c r="G346" s="477"/>
      <c r="H346" s="477"/>
      <c r="I346" s="449"/>
      <c r="J346" s="449"/>
      <c r="K346" s="478"/>
    </row>
    <row r="347" spans="1:11" ht="15" customHeight="1" thickBot="1" thickTop="1">
      <c r="A347" s="772"/>
      <c r="B347" s="485"/>
      <c r="C347" s="476"/>
      <c r="D347" s="477"/>
      <c r="E347" s="486"/>
      <c r="F347" s="477"/>
      <c r="G347" s="477"/>
      <c r="H347" s="477"/>
      <c r="I347" s="477"/>
      <c r="J347" s="477"/>
      <c r="K347" s="487"/>
    </row>
    <row r="348" spans="1:11" ht="15" customHeight="1" thickBot="1">
      <c r="A348" s="772"/>
      <c r="B348" s="488"/>
      <c r="C348" s="476"/>
      <c r="D348" s="477"/>
      <c r="E348" s="486"/>
      <c r="F348" s="477"/>
      <c r="G348" s="477"/>
      <c r="H348" s="477"/>
      <c r="I348" s="449"/>
      <c r="J348" s="449"/>
      <c r="K348" s="478"/>
    </row>
    <row r="349" spans="1:11" ht="15" customHeight="1" thickBot="1">
      <c r="A349" s="772"/>
      <c r="B349" s="488"/>
      <c r="C349" s="476"/>
      <c r="D349" s="477"/>
      <c r="E349" s="486"/>
      <c r="F349" s="477"/>
      <c r="G349" s="477"/>
      <c r="H349" s="477"/>
      <c r="I349" s="477"/>
      <c r="J349" s="477"/>
      <c r="K349" s="487"/>
    </row>
    <row r="350" spans="1:11" ht="15" customHeight="1" thickBot="1">
      <c r="A350" s="772"/>
      <c r="B350" s="488"/>
      <c r="C350" s="476"/>
      <c r="D350" s="477"/>
      <c r="E350" s="486"/>
      <c r="F350" s="477"/>
      <c r="G350" s="477"/>
      <c r="H350" s="477"/>
      <c r="I350" s="449"/>
      <c r="J350" s="449"/>
      <c r="K350" s="478"/>
    </row>
    <row r="351" spans="1:11" ht="15" customHeight="1" thickBot="1">
      <c r="A351" s="772"/>
      <c r="B351" s="488"/>
      <c r="C351" s="476"/>
      <c r="D351" s="477"/>
      <c r="E351" s="486"/>
      <c r="F351" s="477"/>
      <c r="G351" s="477"/>
      <c r="H351" s="486"/>
      <c r="I351" s="449"/>
      <c r="J351" s="449"/>
      <c r="K351" s="478"/>
    </row>
    <row r="352" spans="1:11" ht="15" customHeight="1" thickBot="1">
      <c r="A352" s="772"/>
      <c r="B352" s="488"/>
      <c r="C352" s="476"/>
      <c r="D352" s="477"/>
      <c r="E352" s="486"/>
      <c r="F352" s="477"/>
      <c r="G352" s="477"/>
      <c r="H352" s="477"/>
      <c r="I352" s="477"/>
      <c r="J352" s="477"/>
      <c r="K352" s="487"/>
    </row>
    <row r="353" spans="1:11" ht="15" customHeight="1" thickBot="1">
      <c r="A353" s="772"/>
      <c r="B353" s="488"/>
      <c r="C353" s="476"/>
      <c r="D353" s="477"/>
      <c r="E353" s="486"/>
      <c r="F353" s="477"/>
      <c r="G353" s="477"/>
      <c r="H353" s="477"/>
      <c r="I353" s="477"/>
      <c r="J353" s="477"/>
      <c r="K353" s="487"/>
    </row>
    <row r="354" spans="1:11" ht="15" customHeight="1" thickBot="1">
      <c r="A354" s="772"/>
      <c r="B354" s="488"/>
      <c r="C354" s="476"/>
      <c r="D354" s="477"/>
      <c r="E354" s="486"/>
      <c r="F354" s="477"/>
      <c r="G354" s="477"/>
      <c r="H354" s="477"/>
      <c r="I354" s="477"/>
      <c r="J354" s="477"/>
      <c r="K354" s="487"/>
    </row>
    <row r="355" spans="1:11" ht="15" customHeight="1" thickBot="1">
      <c r="A355" s="772"/>
      <c r="B355" s="488"/>
      <c r="C355" s="476"/>
      <c r="D355" s="477"/>
      <c r="E355" s="486"/>
      <c r="F355" s="477"/>
      <c r="G355" s="477"/>
      <c r="H355" s="477"/>
      <c r="I355" s="477"/>
      <c r="J355" s="477"/>
      <c r="K355" s="487"/>
    </row>
    <row r="356" spans="1:11" ht="15" customHeight="1" thickBot="1">
      <c r="A356" s="772"/>
      <c r="B356" s="488"/>
      <c r="C356" s="476"/>
      <c r="D356" s="477"/>
      <c r="E356" s="449"/>
      <c r="F356" s="477"/>
      <c r="G356" s="477"/>
      <c r="H356" s="449"/>
      <c r="I356" s="449"/>
      <c r="J356" s="449"/>
      <c r="K356" s="478"/>
    </row>
    <row r="357" spans="1:11" ht="15" customHeight="1" thickBot="1" thickTop="1">
      <c r="A357" s="772"/>
      <c r="B357" s="485"/>
      <c r="C357" s="476"/>
      <c r="D357" s="477"/>
      <c r="E357" s="486"/>
      <c r="F357" s="477"/>
      <c r="G357" s="477"/>
      <c r="H357" s="477"/>
      <c r="I357" s="449"/>
      <c r="J357" s="449"/>
      <c r="K357" s="478"/>
    </row>
    <row r="358" spans="1:11" ht="15" customHeight="1" thickBot="1">
      <c r="A358" s="772"/>
      <c r="B358" s="488"/>
      <c r="C358" s="476"/>
      <c r="D358" s="477"/>
      <c r="E358" s="486"/>
      <c r="F358" s="477"/>
      <c r="G358" s="477"/>
      <c r="H358" s="477"/>
      <c r="I358" s="477"/>
      <c r="J358" s="477"/>
      <c r="K358" s="487"/>
    </row>
    <row r="359" spans="1:11" ht="15" customHeight="1" thickBot="1">
      <c r="A359" s="772"/>
      <c r="B359" s="488"/>
      <c r="C359" s="476"/>
      <c r="D359" s="477"/>
      <c r="E359" s="486"/>
      <c r="F359" s="477"/>
      <c r="G359" s="477"/>
      <c r="H359" s="477"/>
      <c r="I359" s="477"/>
      <c r="J359" s="477"/>
      <c r="K359" s="487"/>
    </row>
    <row r="360" spans="1:11" ht="15" customHeight="1" thickBot="1">
      <c r="A360" s="772"/>
      <c r="B360" s="488"/>
      <c r="C360" s="476"/>
      <c r="D360" s="477"/>
      <c r="E360" s="486"/>
      <c r="F360" s="477"/>
      <c r="G360" s="477"/>
      <c r="H360" s="477"/>
      <c r="I360" s="477"/>
      <c r="J360" s="477"/>
      <c r="K360" s="487"/>
    </row>
    <row r="361" spans="1:11" ht="15" customHeight="1" thickBot="1">
      <c r="A361" s="772"/>
      <c r="B361" s="488"/>
      <c r="C361" s="476"/>
      <c r="D361" s="477"/>
      <c r="E361" s="486"/>
      <c r="F361" s="477"/>
      <c r="G361" s="477"/>
      <c r="H361" s="477"/>
      <c r="I361" s="477"/>
      <c r="J361" s="477"/>
      <c r="K361" s="487"/>
    </row>
    <row r="362" spans="1:11" ht="15" customHeight="1" thickBot="1">
      <c r="A362" s="772"/>
      <c r="B362" s="488"/>
      <c r="C362" s="476"/>
      <c r="D362" s="477"/>
      <c r="E362" s="486"/>
      <c r="F362" s="477"/>
      <c r="G362" s="477"/>
      <c r="H362" s="477"/>
      <c r="I362" s="477"/>
      <c r="J362" s="477"/>
      <c r="K362" s="487"/>
    </row>
    <row r="363" spans="1:11" ht="15" customHeight="1" thickBot="1">
      <c r="A363" s="772"/>
      <c r="B363" s="488"/>
      <c r="C363" s="476"/>
      <c r="D363" s="477"/>
      <c r="E363" s="486"/>
      <c r="F363" s="477"/>
      <c r="G363" s="477"/>
      <c r="H363" s="477"/>
      <c r="I363" s="477"/>
      <c r="J363" s="477"/>
      <c r="K363" s="487"/>
    </row>
    <row r="364" spans="1:11" ht="15" customHeight="1" thickBot="1">
      <c r="A364" s="772"/>
      <c r="B364" s="488"/>
      <c r="C364" s="476"/>
      <c r="D364" s="477"/>
      <c r="E364" s="486"/>
      <c r="F364" s="477"/>
      <c r="G364" s="477"/>
      <c r="H364" s="477"/>
      <c r="I364" s="477"/>
      <c r="J364" s="477"/>
      <c r="K364" s="487"/>
    </row>
    <row r="365" spans="1:11" ht="15" customHeight="1" thickBot="1">
      <c r="A365" s="772"/>
      <c r="B365" s="488"/>
      <c r="C365" s="476"/>
      <c r="D365" s="477"/>
      <c r="E365" s="486"/>
      <c r="F365" s="477"/>
      <c r="G365" s="477"/>
      <c r="H365" s="486"/>
      <c r="I365" s="449"/>
      <c r="J365" s="449"/>
      <c r="K365" s="478"/>
    </row>
    <row r="366" spans="1:11" ht="15" customHeight="1" thickBot="1">
      <c r="A366" s="772"/>
      <c r="B366" s="488"/>
      <c r="C366" s="476"/>
      <c r="D366" s="477"/>
      <c r="E366" s="486"/>
      <c r="F366" s="477"/>
      <c r="G366" s="477"/>
      <c r="H366" s="486"/>
      <c r="I366" s="449"/>
      <c r="J366" s="449"/>
      <c r="K366" s="478"/>
    </row>
    <row r="367" spans="1:11" ht="15" customHeight="1" thickBot="1">
      <c r="A367" s="772"/>
      <c r="B367" s="488"/>
      <c r="C367" s="476"/>
      <c r="D367" s="477"/>
      <c r="E367" s="486"/>
      <c r="F367" s="477"/>
      <c r="G367" s="477"/>
      <c r="H367" s="486"/>
      <c r="I367" s="449"/>
      <c r="J367" s="449"/>
      <c r="K367" s="478"/>
    </row>
    <row r="368" spans="1:11" ht="15" customHeight="1" thickBot="1">
      <c r="A368" s="772"/>
      <c r="B368" s="488"/>
      <c r="C368" s="489"/>
      <c r="D368" s="490"/>
      <c r="E368" s="491"/>
      <c r="F368" s="490"/>
      <c r="G368" s="490"/>
      <c r="H368" s="490"/>
      <c r="I368" s="469"/>
      <c r="J368" s="469"/>
      <c r="K368" s="492"/>
    </row>
    <row r="369" spans="1:11" ht="15" customHeight="1" thickBot="1">
      <c r="A369" s="773"/>
      <c r="B369" s="493" t="s">
        <v>125</v>
      </c>
      <c r="C369" s="452">
        <f>SUM(C330:C368)</f>
        <v>0</v>
      </c>
      <c r="D369" s="453"/>
      <c r="E369" s="453">
        <f>SUM(E330:E368)</f>
        <v>0</v>
      </c>
      <c r="F369" s="453">
        <f>SUM(F330:F368)</f>
        <v>0</v>
      </c>
      <c r="G369" s="453"/>
      <c r="H369" s="453">
        <f>SUM(H330:H368)</f>
        <v>0</v>
      </c>
      <c r="I369" s="453">
        <f>SUM(I330:I368)</f>
        <v>0</v>
      </c>
      <c r="J369" s="453"/>
      <c r="K369" s="494">
        <f>SUM(K330:K368)</f>
        <v>0</v>
      </c>
    </row>
    <row r="370" spans="1:11" ht="15" customHeight="1" thickBot="1">
      <c r="A370" s="458"/>
      <c r="B370" s="459"/>
      <c r="C370" s="460"/>
      <c r="D370" s="460"/>
      <c r="E370" s="460"/>
      <c r="F370" s="460"/>
      <c r="G370" s="460"/>
      <c r="H370" s="460"/>
      <c r="I370" s="460"/>
      <c r="J370" s="460"/>
      <c r="K370" s="461"/>
    </row>
    <row r="371" spans="1:11" ht="15" customHeight="1" thickBot="1">
      <c r="A371" s="743" t="s">
        <v>64</v>
      </c>
      <c r="B371" s="744"/>
      <c r="C371" s="455">
        <f>C321+C328+C369</f>
        <v>0</v>
      </c>
      <c r="D371" s="455">
        <f aca="true" t="shared" si="0" ref="D371:K371">D321+D328+D369</f>
        <v>0</v>
      </c>
      <c r="E371" s="455">
        <f t="shared" si="0"/>
        <v>0</v>
      </c>
      <c r="F371" s="455">
        <f t="shared" si="0"/>
        <v>0</v>
      </c>
      <c r="G371" s="455">
        <f t="shared" si="0"/>
        <v>0</v>
      </c>
      <c r="H371" s="455">
        <f t="shared" si="0"/>
        <v>0</v>
      </c>
      <c r="I371" s="455">
        <f t="shared" si="0"/>
        <v>0</v>
      </c>
      <c r="J371" s="455">
        <f t="shared" si="0"/>
        <v>0</v>
      </c>
      <c r="K371" s="455">
        <f t="shared" si="0"/>
        <v>0</v>
      </c>
    </row>
    <row r="372" spans="1:11" ht="15" customHeight="1">
      <c r="A372" s="458"/>
      <c r="B372" s="459"/>
      <c r="C372" s="460"/>
      <c r="D372" s="460"/>
      <c r="E372" s="460"/>
      <c r="F372" s="460"/>
      <c r="G372" s="460"/>
      <c r="H372" s="460"/>
      <c r="I372" s="460"/>
      <c r="J372" s="460"/>
      <c r="K372" s="461"/>
    </row>
    <row r="373" spans="1:11" ht="15" customHeight="1" thickBot="1">
      <c r="A373" s="458"/>
      <c r="B373" s="459"/>
      <c r="C373" s="460"/>
      <c r="D373" s="460"/>
      <c r="E373" s="460"/>
      <c r="F373" s="460"/>
      <c r="G373" s="460"/>
      <c r="H373" s="460"/>
      <c r="I373" s="460"/>
      <c r="J373" s="460"/>
      <c r="K373" s="461"/>
    </row>
    <row r="374" spans="1:11" ht="15" customHeight="1">
      <c r="A374" s="753" t="s">
        <v>143</v>
      </c>
      <c r="B374" s="443"/>
      <c r="C374" s="444"/>
      <c r="D374" s="445"/>
      <c r="E374" s="464"/>
      <c r="F374" s="444"/>
      <c r="G374" s="445"/>
      <c r="H374" s="495"/>
      <c r="I374" s="444"/>
      <c r="J374" s="445"/>
      <c r="K374" s="495"/>
    </row>
    <row r="375" spans="1:11" ht="19.5" customHeight="1">
      <c r="A375" s="754"/>
      <c r="B375" s="447"/>
      <c r="C375" s="448"/>
      <c r="D375" s="449"/>
      <c r="E375" s="450"/>
      <c r="F375" s="448"/>
      <c r="G375" s="449"/>
      <c r="H375" s="450"/>
      <c r="I375" s="448"/>
      <c r="J375" s="449"/>
      <c r="K375" s="450"/>
    </row>
    <row r="376" spans="1:11" ht="21.75" customHeight="1">
      <c r="A376" s="754"/>
      <c r="B376" s="466"/>
      <c r="C376" s="448"/>
      <c r="D376" s="449"/>
      <c r="E376" s="450"/>
      <c r="F376" s="448"/>
      <c r="G376" s="449"/>
      <c r="H376" s="450"/>
      <c r="I376" s="448"/>
      <c r="J376" s="449"/>
      <c r="K376" s="450"/>
    </row>
    <row r="377" spans="1:11" ht="26.25" customHeight="1">
      <c r="A377" s="754"/>
      <c r="B377" s="466"/>
      <c r="C377" s="448"/>
      <c r="D377" s="449"/>
      <c r="E377" s="450"/>
      <c r="F377" s="448"/>
      <c r="G377" s="449"/>
      <c r="H377" s="450"/>
      <c r="I377" s="448"/>
      <c r="J377" s="449"/>
      <c r="K377" s="450"/>
    </row>
    <row r="378" spans="1:11" ht="15" customHeight="1" thickBot="1">
      <c r="A378" s="754"/>
      <c r="B378" s="467"/>
      <c r="C378" s="468"/>
      <c r="D378" s="469"/>
      <c r="E378" s="471"/>
      <c r="F378" s="448"/>
      <c r="G378" s="449"/>
      <c r="H378" s="450"/>
      <c r="I378" s="448"/>
      <c r="J378" s="449"/>
      <c r="K378" s="450"/>
    </row>
    <row r="379" spans="1:11" ht="15" customHeight="1" thickBot="1">
      <c r="A379" s="755"/>
      <c r="B379" s="451" t="s">
        <v>125</v>
      </c>
      <c r="C379" s="452">
        <f>SUM(C374:C378)</f>
        <v>0</v>
      </c>
      <c r="D379" s="453"/>
      <c r="E379" s="454">
        <f>SUM(E374:E378)</f>
        <v>0</v>
      </c>
      <c r="F379" s="452">
        <f>SUM(F374:F378)</f>
        <v>0</v>
      </c>
      <c r="G379" s="453"/>
      <c r="H379" s="454">
        <f>SUM(H374:H378)</f>
        <v>0</v>
      </c>
      <c r="I379" s="452">
        <f>SUM(I374:I378)</f>
        <v>0</v>
      </c>
      <c r="J379" s="453"/>
      <c r="K379" s="454">
        <f>SUM(K374:K378)</f>
        <v>0</v>
      </c>
    </row>
    <row r="380" spans="1:11" ht="15" customHeight="1" thickBot="1">
      <c r="A380" s="743" t="s">
        <v>74</v>
      </c>
      <c r="B380" s="744" t="s">
        <v>23</v>
      </c>
      <c r="C380" s="455">
        <f>C379</f>
        <v>0</v>
      </c>
      <c r="D380" s="455">
        <f aca="true" t="shared" si="1" ref="D380:K380">D379</f>
        <v>0</v>
      </c>
      <c r="E380" s="455">
        <f t="shared" si="1"/>
        <v>0</v>
      </c>
      <c r="F380" s="455">
        <f t="shared" si="1"/>
        <v>0</v>
      </c>
      <c r="G380" s="455">
        <f t="shared" si="1"/>
        <v>0</v>
      </c>
      <c r="H380" s="455">
        <f t="shared" si="1"/>
        <v>0</v>
      </c>
      <c r="I380" s="455">
        <f t="shared" si="1"/>
        <v>0</v>
      </c>
      <c r="J380" s="455">
        <f t="shared" si="1"/>
        <v>0</v>
      </c>
      <c r="K380" s="455">
        <f t="shared" si="1"/>
        <v>0</v>
      </c>
    </row>
    <row r="381" spans="1:11" ht="15" customHeight="1">
      <c r="A381" s="458"/>
      <c r="B381" s="459"/>
      <c r="C381" s="460"/>
      <c r="D381" s="460"/>
      <c r="E381" s="460"/>
      <c r="F381" s="460"/>
      <c r="G381" s="460"/>
      <c r="H381" s="460"/>
      <c r="I381" s="460"/>
      <c r="J381" s="460"/>
      <c r="K381" s="461"/>
    </row>
    <row r="382" spans="1:11" ht="15" customHeight="1" thickBot="1">
      <c r="A382" s="458"/>
      <c r="B382" s="459"/>
      <c r="C382" s="460"/>
      <c r="D382" s="460"/>
      <c r="E382" s="460"/>
      <c r="F382" s="460"/>
      <c r="G382" s="460"/>
      <c r="H382" s="460"/>
      <c r="I382" s="460"/>
      <c r="J382" s="460"/>
      <c r="K382" s="461"/>
    </row>
    <row r="383" spans="1:11" ht="15" customHeight="1" thickBot="1">
      <c r="A383" s="759" t="s">
        <v>75</v>
      </c>
      <c r="B383" s="760"/>
      <c r="C383" s="496">
        <f>C313+C371+C380</f>
        <v>0</v>
      </c>
      <c r="D383" s="496">
        <f aca="true" t="shared" si="2" ref="D383:K383">D313+D371+D380</f>
        <v>0</v>
      </c>
      <c r="E383" s="496">
        <f t="shared" si="2"/>
        <v>0</v>
      </c>
      <c r="F383" s="496">
        <f t="shared" si="2"/>
        <v>0</v>
      </c>
      <c r="G383" s="496">
        <f t="shared" si="2"/>
        <v>0</v>
      </c>
      <c r="H383" s="496">
        <f t="shared" si="2"/>
        <v>0</v>
      </c>
      <c r="I383" s="496">
        <f t="shared" si="2"/>
        <v>0</v>
      </c>
      <c r="J383" s="496">
        <f t="shared" si="2"/>
        <v>0</v>
      </c>
      <c r="K383" s="496">
        <f t="shared" si="2"/>
        <v>0</v>
      </c>
    </row>
    <row r="384" spans="1:11" ht="15" customHeight="1" thickBot="1">
      <c r="A384" s="458"/>
      <c r="B384" s="459"/>
      <c r="C384" s="460"/>
      <c r="D384" s="460"/>
      <c r="E384" s="460"/>
      <c r="F384" s="460"/>
      <c r="G384" s="460"/>
      <c r="H384" s="460"/>
      <c r="I384" s="460"/>
      <c r="J384" s="460"/>
      <c r="K384" s="461"/>
    </row>
    <row r="385" spans="1:11" ht="15" customHeight="1">
      <c r="A385" s="764" t="s">
        <v>76</v>
      </c>
      <c r="B385" s="765"/>
      <c r="C385" s="765"/>
      <c r="D385" s="765"/>
      <c r="E385" s="765"/>
      <c r="F385" s="765"/>
      <c r="G385" s="765"/>
      <c r="H385" s="765"/>
      <c r="I385" s="765"/>
      <c r="J385" s="765"/>
      <c r="K385" s="766"/>
    </row>
    <row r="386" spans="1:11" ht="15" customHeight="1" thickBot="1">
      <c r="A386" s="458"/>
      <c r="B386" s="459"/>
      <c r="C386" s="460"/>
      <c r="D386" s="460"/>
      <c r="E386" s="460"/>
      <c r="F386" s="460"/>
      <c r="G386" s="460"/>
      <c r="H386" s="460"/>
      <c r="I386" s="460"/>
      <c r="J386" s="460"/>
      <c r="K386" s="461"/>
    </row>
    <row r="387" spans="1:11" ht="26.25" customHeight="1">
      <c r="A387" s="753" t="s">
        <v>163</v>
      </c>
      <c r="B387" s="443"/>
      <c r="C387" s="444"/>
      <c r="D387" s="445"/>
      <c r="E387" s="464"/>
      <c r="F387" s="444"/>
      <c r="G387" s="445"/>
      <c r="H387" s="464"/>
      <c r="I387" s="444"/>
      <c r="J387" s="445"/>
      <c r="K387" s="464"/>
    </row>
    <row r="388" spans="1:11" ht="15" customHeight="1" hidden="1">
      <c r="A388" s="754"/>
      <c r="B388" s="447"/>
      <c r="C388" s="448"/>
      <c r="D388" s="449"/>
      <c r="E388" s="450"/>
      <c r="F388" s="448"/>
      <c r="G388" s="449"/>
      <c r="H388" s="450"/>
      <c r="I388" s="448"/>
      <c r="J388" s="449"/>
      <c r="K388" s="450"/>
    </row>
    <row r="389" spans="1:11" ht="15" customHeight="1" thickBot="1">
      <c r="A389" s="754"/>
      <c r="B389" s="447"/>
      <c r="C389" s="448"/>
      <c r="D389" s="449"/>
      <c r="E389" s="450"/>
      <c r="F389" s="448"/>
      <c r="G389" s="449"/>
      <c r="H389" s="450"/>
      <c r="I389" s="448"/>
      <c r="J389" s="449"/>
      <c r="K389" s="450"/>
    </row>
    <row r="390" spans="1:11" ht="15" customHeight="1" thickBot="1">
      <c r="A390" s="755"/>
      <c r="B390" s="451" t="s">
        <v>125</v>
      </c>
      <c r="C390" s="452">
        <f>SUM(C387:C389)</f>
        <v>0</v>
      </c>
      <c r="D390" s="453"/>
      <c r="E390" s="454">
        <f>SUM(E387:E389)</f>
        <v>0</v>
      </c>
      <c r="F390" s="452">
        <f>SUM(F387:F389)</f>
        <v>0</v>
      </c>
      <c r="G390" s="453"/>
      <c r="H390" s="454">
        <f>SUM(H387:H389)</f>
        <v>0</v>
      </c>
      <c r="I390" s="452">
        <f>SUM(I387:I389)</f>
        <v>0</v>
      </c>
      <c r="J390" s="453"/>
      <c r="K390" s="454">
        <f>SUM(K387:K389)</f>
        <v>0</v>
      </c>
    </row>
    <row r="391" spans="1:11" ht="15" customHeight="1" thickBot="1">
      <c r="A391" s="458"/>
      <c r="B391" s="459"/>
      <c r="C391" s="460"/>
      <c r="D391" s="460"/>
      <c r="E391" s="460"/>
      <c r="F391" s="460"/>
      <c r="G391" s="460"/>
      <c r="H391" s="460"/>
      <c r="I391" s="460"/>
      <c r="J391" s="460"/>
      <c r="K391" s="461"/>
    </row>
    <row r="392" spans="1:11" ht="15" customHeight="1" thickBot="1">
      <c r="A392" s="743" t="s">
        <v>6</v>
      </c>
      <c r="B392" s="744"/>
      <c r="C392" s="455">
        <f>C390</f>
        <v>0</v>
      </c>
      <c r="D392" s="455">
        <f aca="true" t="shared" si="3" ref="D392:K392">D390</f>
        <v>0</v>
      </c>
      <c r="E392" s="455">
        <f t="shared" si="3"/>
        <v>0</v>
      </c>
      <c r="F392" s="455">
        <f t="shared" si="3"/>
        <v>0</v>
      </c>
      <c r="G392" s="455">
        <f t="shared" si="3"/>
        <v>0</v>
      </c>
      <c r="H392" s="455">
        <f t="shared" si="3"/>
        <v>0</v>
      </c>
      <c r="I392" s="455">
        <f t="shared" si="3"/>
        <v>0</v>
      </c>
      <c r="J392" s="455">
        <f t="shared" si="3"/>
        <v>0</v>
      </c>
      <c r="K392" s="455">
        <f t="shared" si="3"/>
        <v>0</v>
      </c>
    </row>
    <row r="393" spans="1:11" ht="15" customHeight="1" thickBot="1">
      <c r="A393" s="497"/>
      <c r="B393" s="498"/>
      <c r="C393" s="499"/>
      <c r="D393" s="499"/>
      <c r="E393" s="499"/>
      <c r="F393" s="499"/>
      <c r="G393" s="499"/>
      <c r="H393" s="499"/>
      <c r="I393" s="499"/>
      <c r="J393" s="499"/>
      <c r="K393" s="500"/>
    </row>
    <row r="394" spans="1:11" ht="15" customHeight="1" thickBot="1">
      <c r="A394" s="756" t="s">
        <v>3</v>
      </c>
      <c r="B394" s="757"/>
      <c r="C394" s="757"/>
      <c r="D394" s="757"/>
      <c r="E394" s="757"/>
      <c r="F394" s="757"/>
      <c r="G394" s="757"/>
      <c r="H394" s="757"/>
      <c r="I394" s="757"/>
      <c r="J394" s="757"/>
      <c r="K394" s="758"/>
    </row>
    <row r="395" spans="1:11" ht="15" customHeight="1">
      <c r="A395" s="753" t="s">
        <v>149</v>
      </c>
      <c r="B395" s="443"/>
      <c r="C395" s="444"/>
      <c r="D395" s="445"/>
      <c r="E395" s="464"/>
      <c r="F395" s="444"/>
      <c r="G395" s="445"/>
      <c r="H395" s="464"/>
      <c r="I395" s="444"/>
      <c r="J395" s="445"/>
      <c r="K395" s="444"/>
    </row>
    <row r="396" spans="1:11" ht="15" customHeight="1" thickBot="1">
      <c r="A396" s="754"/>
      <c r="B396" s="467"/>
      <c r="C396" s="468"/>
      <c r="D396" s="469"/>
      <c r="E396" s="471"/>
      <c r="F396" s="448"/>
      <c r="G396" s="449"/>
      <c r="H396" s="450"/>
      <c r="I396" s="448"/>
      <c r="J396" s="449"/>
      <c r="K396" s="450"/>
    </row>
    <row r="397" spans="1:11" ht="15" customHeight="1" thickBot="1">
      <c r="A397" s="755"/>
      <c r="B397" s="451" t="s">
        <v>125</v>
      </c>
      <c r="C397" s="452">
        <f>SUM(C395:C396)</f>
        <v>0</v>
      </c>
      <c r="D397" s="453"/>
      <c r="E397" s="454">
        <f>SUM(E395:E396)</f>
        <v>0</v>
      </c>
      <c r="F397" s="452">
        <f>SUM(F395:F396)</f>
        <v>0</v>
      </c>
      <c r="G397" s="453"/>
      <c r="H397" s="454">
        <f>SUM(H395:H396)</f>
        <v>0</v>
      </c>
      <c r="I397" s="452">
        <f>SUM(I395:I396)</f>
        <v>0</v>
      </c>
      <c r="J397" s="453"/>
      <c r="K397" s="454">
        <f>SUM(K395:K396)</f>
        <v>0</v>
      </c>
    </row>
    <row r="398" spans="1:11" ht="15" customHeight="1" thickBot="1">
      <c r="A398" s="743" t="s">
        <v>4</v>
      </c>
      <c r="B398" s="744"/>
      <c r="C398" s="455">
        <f>C397</f>
        <v>0</v>
      </c>
      <c r="D398" s="456"/>
      <c r="E398" s="457">
        <f>E397</f>
        <v>0</v>
      </c>
      <c r="F398" s="455">
        <f>F397</f>
        <v>0</v>
      </c>
      <c r="G398" s="456"/>
      <c r="H398" s="457">
        <f>H397</f>
        <v>0</v>
      </c>
      <c r="I398" s="455">
        <f>I397</f>
        <v>0</v>
      </c>
      <c r="J398" s="456"/>
      <c r="K398" s="457">
        <f>K397</f>
        <v>0</v>
      </c>
    </row>
    <row r="399" spans="1:11" ht="15" customHeight="1" thickBot="1">
      <c r="A399" s="458"/>
      <c r="B399" s="459"/>
      <c r="C399" s="460"/>
      <c r="D399" s="460"/>
      <c r="E399" s="460"/>
      <c r="F399" s="460"/>
      <c r="G399" s="460"/>
      <c r="H399" s="460"/>
      <c r="I399" s="460"/>
      <c r="J399" s="460"/>
      <c r="K399" s="461"/>
    </row>
    <row r="400" spans="1:11" ht="15" customHeight="1" thickBot="1">
      <c r="A400" s="756" t="s">
        <v>5</v>
      </c>
      <c r="B400" s="757"/>
      <c r="C400" s="757"/>
      <c r="D400" s="757"/>
      <c r="E400" s="757"/>
      <c r="F400" s="757"/>
      <c r="G400" s="757"/>
      <c r="H400" s="757"/>
      <c r="I400" s="757"/>
      <c r="J400" s="757"/>
      <c r="K400" s="758"/>
    </row>
    <row r="401" spans="1:11" ht="15" customHeight="1">
      <c r="A401" s="753" t="s">
        <v>150</v>
      </c>
      <c r="B401" s="443"/>
      <c r="C401" s="444"/>
      <c r="D401" s="445"/>
      <c r="E401" s="464"/>
      <c r="F401" s="444"/>
      <c r="G401" s="445"/>
      <c r="H401" s="464"/>
      <c r="I401" s="444"/>
      <c r="J401" s="445"/>
      <c r="K401" s="444"/>
    </row>
    <row r="402" spans="1:11" ht="15" customHeight="1" hidden="1">
      <c r="A402" s="754"/>
      <c r="B402" s="447"/>
      <c r="C402" s="448"/>
      <c r="D402" s="449"/>
      <c r="E402" s="450"/>
      <c r="F402" s="448"/>
      <c r="G402" s="449"/>
      <c r="H402" s="450"/>
      <c r="I402" s="448"/>
      <c r="J402" s="449"/>
      <c r="K402" s="450"/>
    </row>
    <row r="403" spans="1:11" ht="15" customHeight="1" thickBot="1">
      <c r="A403" s="754"/>
      <c r="B403" s="467"/>
      <c r="C403" s="468"/>
      <c r="D403" s="469"/>
      <c r="E403" s="471"/>
      <c r="F403" s="448"/>
      <c r="G403" s="449"/>
      <c r="H403" s="450"/>
      <c r="I403" s="448"/>
      <c r="J403" s="449"/>
      <c r="K403" s="450"/>
    </row>
    <row r="404" spans="1:11" ht="15" customHeight="1" thickBot="1">
      <c r="A404" s="755"/>
      <c r="B404" s="451" t="s">
        <v>125</v>
      </c>
      <c r="C404" s="452"/>
      <c r="D404" s="453"/>
      <c r="E404" s="454">
        <f>SUM(E401:E403)</f>
        <v>0</v>
      </c>
      <c r="F404" s="452"/>
      <c r="G404" s="453"/>
      <c r="H404" s="454">
        <f>SUM(H401:H403)</f>
        <v>0</v>
      </c>
      <c r="I404" s="454"/>
      <c r="J404" s="454"/>
      <c r="K404" s="454">
        <f>SUM(K401:K403)</f>
        <v>0</v>
      </c>
    </row>
    <row r="405" spans="1:11" ht="15" customHeight="1" thickBot="1">
      <c r="A405" s="743" t="s">
        <v>7</v>
      </c>
      <c r="B405" s="744"/>
      <c r="C405" s="455">
        <f>C404</f>
        <v>0</v>
      </c>
      <c r="D405" s="456"/>
      <c r="E405" s="457">
        <f>E404</f>
        <v>0</v>
      </c>
      <c r="F405" s="455">
        <f>F404</f>
        <v>0</v>
      </c>
      <c r="G405" s="456"/>
      <c r="H405" s="457">
        <f>H404</f>
        <v>0</v>
      </c>
      <c r="I405" s="455">
        <f>I404</f>
        <v>0</v>
      </c>
      <c r="J405" s="456"/>
      <c r="K405" s="457">
        <f>K404</f>
        <v>0</v>
      </c>
    </row>
    <row r="406" spans="1:11" ht="15" customHeight="1" thickBot="1">
      <c r="A406" s="458"/>
      <c r="B406" s="459"/>
      <c r="C406" s="460"/>
      <c r="D406" s="460"/>
      <c r="E406" s="460"/>
      <c r="F406" s="460"/>
      <c r="G406" s="460"/>
      <c r="H406" s="460"/>
      <c r="I406" s="460"/>
      <c r="J406" s="460"/>
      <c r="K406" s="461"/>
    </row>
    <row r="407" spans="1:11" ht="15" customHeight="1" thickBot="1">
      <c r="A407" s="756" t="s">
        <v>8</v>
      </c>
      <c r="B407" s="757"/>
      <c r="C407" s="757"/>
      <c r="D407" s="757"/>
      <c r="E407" s="757"/>
      <c r="F407" s="757"/>
      <c r="G407" s="757"/>
      <c r="H407" s="757"/>
      <c r="I407" s="757"/>
      <c r="J407" s="757"/>
      <c r="K407" s="758"/>
    </row>
    <row r="408" spans="1:11" ht="15" customHeight="1" thickBot="1">
      <c r="A408" s="753" t="s">
        <v>151</v>
      </c>
      <c r="B408" s="443"/>
      <c r="C408" s="501"/>
      <c r="D408" s="445"/>
      <c r="E408" s="464"/>
      <c r="F408" s="501"/>
      <c r="G408" s="501"/>
      <c r="H408" s="464"/>
      <c r="I408" s="501"/>
      <c r="J408" s="501"/>
      <c r="K408" s="464"/>
    </row>
    <row r="409" spans="1:11" ht="15" customHeight="1" thickBot="1">
      <c r="A409" s="755"/>
      <c r="B409" s="451" t="s">
        <v>125</v>
      </c>
      <c r="C409" s="452">
        <f>SUM(C408:C408)</f>
        <v>0</v>
      </c>
      <c r="D409" s="453"/>
      <c r="E409" s="454">
        <f>SUM(E408:E408)</f>
        <v>0</v>
      </c>
      <c r="F409" s="452">
        <f>SUM(F408:F408)</f>
        <v>0</v>
      </c>
      <c r="G409" s="453"/>
      <c r="H409" s="454">
        <f>SUM(H408:H408)</f>
        <v>0</v>
      </c>
      <c r="I409" s="452">
        <f>SUM(I408:I408)</f>
        <v>0</v>
      </c>
      <c r="J409" s="453"/>
      <c r="K409" s="454">
        <f>SUM(K408:K408)</f>
        <v>0</v>
      </c>
    </row>
    <row r="410" spans="1:11" ht="15" customHeight="1" thickBot="1">
      <c r="A410" s="743" t="s">
        <v>9</v>
      </c>
      <c r="B410" s="744"/>
      <c r="C410" s="455">
        <f>C409</f>
        <v>0</v>
      </c>
      <c r="D410" s="456"/>
      <c r="E410" s="457">
        <f>E409</f>
        <v>0</v>
      </c>
      <c r="F410" s="455">
        <f>F409</f>
        <v>0</v>
      </c>
      <c r="G410" s="456"/>
      <c r="H410" s="457">
        <f>H409</f>
        <v>0</v>
      </c>
      <c r="I410" s="455">
        <f>I409</f>
        <v>0</v>
      </c>
      <c r="J410" s="456"/>
      <c r="K410" s="457">
        <f>K409</f>
        <v>0</v>
      </c>
    </row>
    <row r="411" spans="1:11" ht="15" customHeight="1">
      <c r="A411" s="458"/>
      <c r="B411" s="459"/>
      <c r="C411" s="460"/>
      <c r="D411" s="460"/>
      <c r="E411" s="460"/>
      <c r="F411" s="460"/>
      <c r="G411" s="460"/>
      <c r="H411" s="460"/>
      <c r="I411" s="460"/>
      <c r="J411" s="460"/>
      <c r="K411" s="461"/>
    </row>
    <row r="412" spans="1:11" ht="15" customHeight="1" thickBot="1">
      <c r="A412" s="458"/>
      <c r="B412" s="459"/>
      <c r="C412" s="460"/>
      <c r="D412" s="460"/>
      <c r="E412" s="460"/>
      <c r="F412" s="460"/>
      <c r="G412" s="460"/>
      <c r="H412" s="460"/>
      <c r="I412" s="460"/>
      <c r="J412" s="460"/>
      <c r="K412" s="461"/>
    </row>
    <row r="413" spans="1:11" ht="15" customHeight="1" thickBot="1">
      <c r="A413" s="759" t="s">
        <v>77</v>
      </c>
      <c r="B413" s="760"/>
      <c r="C413" s="496">
        <f>C392+C398+C405+C410</f>
        <v>0</v>
      </c>
      <c r="D413" s="496">
        <f aca="true" t="shared" si="4" ref="D413:K413">D392+D398+D405+D410</f>
        <v>0</v>
      </c>
      <c r="E413" s="496">
        <f t="shared" si="4"/>
        <v>0</v>
      </c>
      <c r="F413" s="496">
        <f t="shared" si="4"/>
        <v>0</v>
      </c>
      <c r="G413" s="496">
        <f t="shared" si="4"/>
        <v>0</v>
      </c>
      <c r="H413" s="496">
        <f t="shared" si="4"/>
        <v>0</v>
      </c>
      <c r="I413" s="496">
        <f t="shared" si="4"/>
        <v>0</v>
      </c>
      <c r="J413" s="496">
        <f t="shared" si="4"/>
        <v>0</v>
      </c>
      <c r="K413" s="496">
        <f t="shared" si="4"/>
        <v>0</v>
      </c>
    </row>
    <row r="414" spans="1:11" ht="15" customHeight="1" thickBot="1">
      <c r="A414" s="458"/>
      <c r="B414" s="459"/>
      <c r="C414" s="460"/>
      <c r="D414" s="460"/>
      <c r="E414" s="460"/>
      <c r="F414" s="460"/>
      <c r="G414" s="460"/>
      <c r="H414" s="460"/>
      <c r="I414" s="460"/>
      <c r="J414" s="460"/>
      <c r="K414" s="461"/>
    </row>
    <row r="415" spans="1:11" ht="15" customHeight="1" thickBot="1">
      <c r="A415" s="761" t="s">
        <v>80</v>
      </c>
      <c r="B415" s="762"/>
      <c r="C415" s="762"/>
      <c r="D415" s="762"/>
      <c r="E415" s="762"/>
      <c r="F415" s="762"/>
      <c r="G415" s="762"/>
      <c r="H415" s="762"/>
      <c r="I415" s="762"/>
      <c r="J415" s="762"/>
      <c r="K415" s="763"/>
    </row>
    <row r="416" spans="1:11" ht="15" customHeight="1" thickBot="1">
      <c r="A416" s="753" t="s">
        <v>153</v>
      </c>
      <c r="B416" s="443"/>
      <c r="C416" s="501"/>
      <c r="D416" s="445"/>
      <c r="E416" s="464"/>
      <c r="F416" s="501"/>
      <c r="G416" s="445"/>
      <c r="H416" s="464"/>
      <c r="I416" s="501"/>
      <c r="J416" s="445"/>
      <c r="K416" s="464"/>
    </row>
    <row r="417" spans="1:11" ht="15" customHeight="1" thickBot="1">
      <c r="A417" s="755"/>
      <c r="B417" s="451" t="s">
        <v>125</v>
      </c>
      <c r="C417" s="452">
        <f>SUM(C416:C416)</f>
        <v>0</v>
      </c>
      <c r="D417" s="453"/>
      <c r="E417" s="454">
        <f>SUM(E416:E416)</f>
        <v>0</v>
      </c>
      <c r="F417" s="452">
        <f>SUM(F416:F416)</f>
        <v>0</v>
      </c>
      <c r="G417" s="453"/>
      <c r="H417" s="454">
        <f>SUM(H416:H416)</f>
        <v>0</v>
      </c>
      <c r="I417" s="452">
        <f>SUM(I416:I416)</f>
        <v>0</v>
      </c>
      <c r="J417" s="453"/>
      <c r="K417" s="454">
        <f>SUM(K416:K416)</f>
        <v>0</v>
      </c>
    </row>
    <row r="418" spans="1:11" ht="15" customHeight="1">
      <c r="A418" s="458"/>
      <c r="B418" s="459"/>
      <c r="C418" s="460"/>
      <c r="D418" s="460"/>
      <c r="E418" s="460"/>
      <c r="F418" s="460"/>
      <c r="G418" s="460"/>
      <c r="H418" s="460"/>
      <c r="I418" s="460"/>
      <c r="J418" s="460"/>
      <c r="K418" s="461"/>
    </row>
    <row r="419" spans="1:11" ht="15" customHeight="1" thickBot="1">
      <c r="A419" s="458"/>
      <c r="B419" s="459"/>
      <c r="C419" s="460"/>
      <c r="D419" s="460"/>
      <c r="E419" s="460"/>
      <c r="F419" s="460"/>
      <c r="G419" s="460"/>
      <c r="H419" s="460"/>
      <c r="I419" s="460"/>
      <c r="J419" s="460"/>
      <c r="K419" s="461"/>
    </row>
    <row r="420" spans="1:11" ht="15" customHeight="1" thickBot="1">
      <c r="A420" s="759" t="s">
        <v>16</v>
      </c>
      <c r="B420" s="760"/>
      <c r="C420" s="496">
        <f>C417</f>
        <v>0</v>
      </c>
      <c r="D420" s="496">
        <f aca="true" t="shared" si="5" ref="D420:K420">D417</f>
        <v>0</v>
      </c>
      <c r="E420" s="496">
        <f t="shared" si="5"/>
        <v>0</v>
      </c>
      <c r="F420" s="496">
        <f t="shared" si="5"/>
        <v>0</v>
      </c>
      <c r="G420" s="496">
        <f t="shared" si="5"/>
        <v>0</v>
      </c>
      <c r="H420" s="496">
        <f t="shared" si="5"/>
        <v>0</v>
      </c>
      <c r="I420" s="496">
        <f t="shared" si="5"/>
        <v>0</v>
      </c>
      <c r="J420" s="496">
        <f t="shared" si="5"/>
        <v>0</v>
      </c>
      <c r="K420" s="496">
        <f t="shared" si="5"/>
        <v>0</v>
      </c>
    </row>
    <row r="421" spans="1:11" ht="15" customHeight="1" thickBot="1">
      <c r="A421" s="458"/>
      <c r="B421" s="459"/>
      <c r="C421" s="460"/>
      <c r="D421" s="460"/>
      <c r="E421" s="460"/>
      <c r="F421" s="460"/>
      <c r="G421" s="460"/>
      <c r="H421" s="460"/>
      <c r="I421" s="460"/>
      <c r="J421" s="460"/>
      <c r="K421" s="461"/>
    </row>
    <row r="422" spans="1:11" ht="15" customHeight="1">
      <c r="A422" s="764" t="s">
        <v>78</v>
      </c>
      <c r="B422" s="765"/>
      <c r="C422" s="765"/>
      <c r="D422" s="765"/>
      <c r="E422" s="765"/>
      <c r="F422" s="765"/>
      <c r="G422" s="765"/>
      <c r="H422" s="765"/>
      <c r="I422" s="765"/>
      <c r="J422" s="765"/>
      <c r="K422" s="766"/>
    </row>
    <row r="423" spans="1:11" ht="15" customHeight="1" thickBot="1">
      <c r="A423" s="750" t="s">
        <v>12</v>
      </c>
      <c r="B423" s="751"/>
      <c r="C423" s="751"/>
      <c r="D423" s="751"/>
      <c r="E423" s="751"/>
      <c r="F423" s="751"/>
      <c r="G423" s="751"/>
      <c r="H423" s="751"/>
      <c r="I423" s="751"/>
      <c r="J423" s="751"/>
      <c r="K423" s="752"/>
    </row>
    <row r="424" spans="1:11" ht="24" customHeight="1">
      <c r="A424" s="753" t="s">
        <v>166</v>
      </c>
      <c r="B424" s="443"/>
      <c r="C424" s="501"/>
      <c r="D424" s="445"/>
      <c r="E424" s="464"/>
      <c r="F424" s="501"/>
      <c r="G424" s="445"/>
      <c r="H424" s="464"/>
      <c r="I424" s="501"/>
      <c r="J424" s="445"/>
      <c r="K424" s="464"/>
    </row>
    <row r="425" spans="1:11" ht="15" customHeight="1" thickBot="1">
      <c r="A425" s="754"/>
      <c r="B425" s="467"/>
      <c r="C425" s="468"/>
      <c r="D425" s="469"/>
      <c r="E425" s="471"/>
      <c r="F425" s="448"/>
      <c r="G425" s="449"/>
      <c r="H425" s="450"/>
      <c r="I425" s="448"/>
      <c r="J425" s="449"/>
      <c r="K425" s="450"/>
    </row>
    <row r="426" spans="1:11" ht="15" customHeight="1" thickBot="1">
      <c r="A426" s="755"/>
      <c r="B426" s="451" t="s">
        <v>125</v>
      </c>
      <c r="C426" s="452">
        <f>SUM(C424:C425)</f>
        <v>0</v>
      </c>
      <c r="D426" s="453"/>
      <c r="E426" s="454">
        <f>SUM(E424:E425)</f>
        <v>0</v>
      </c>
      <c r="F426" s="452">
        <f>SUM(F424:F425)</f>
        <v>0</v>
      </c>
      <c r="G426" s="453"/>
      <c r="H426" s="454">
        <f>SUM(H424:H425)</f>
        <v>0</v>
      </c>
      <c r="I426" s="452">
        <f>SUM(I424:I425)</f>
        <v>0</v>
      </c>
      <c r="J426" s="453"/>
      <c r="K426" s="454">
        <f>SUM(K424:K425)</f>
        <v>0</v>
      </c>
    </row>
    <row r="427" spans="1:11" ht="15" customHeight="1" thickBot="1">
      <c r="A427" s="458"/>
      <c r="B427" s="459"/>
      <c r="C427" s="460"/>
      <c r="D427" s="460"/>
      <c r="E427" s="460"/>
      <c r="F427" s="460"/>
      <c r="G427" s="460"/>
      <c r="H427" s="460"/>
      <c r="I427" s="460"/>
      <c r="J427" s="460"/>
      <c r="K427" s="461"/>
    </row>
    <row r="428" spans="1:11" ht="29.25" customHeight="1">
      <c r="A428" s="753" t="s">
        <v>167</v>
      </c>
      <c r="B428" s="443"/>
      <c r="C428" s="501"/>
      <c r="D428" s="445"/>
      <c r="E428" s="464"/>
      <c r="F428" s="501"/>
      <c r="G428" s="445"/>
      <c r="H428" s="464"/>
      <c r="I428" s="501"/>
      <c r="J428" s="445"/>
      <c r="K428" s="464"/>
    </row>
    <row r="429" spans="1:11" ht="15" customHeight="1">
      <c r="A429" s="754"/>
      <c r="B429" s="447"/>
      <c r="C429" s="502"/>
      <c r="D429" s="503"/>
      <c r="E429" s="504"/>
      <c r="F429" s="502"/>
      <c r="G429" s="503"/>
      <c r="H429" s="504"/>
      <c r="I429" s="502"/>
      <c r="J429" s="503"/>
      <c r="K429" s="504"/>
    </row>
    <row r="430" spans="1:11" ht="15" customHeight="1" thickBot="1">
      <c r="A430" s="754"/>
      <c r="B430" s="467"/>
      <c r="C430" s="468"/>
      <c r="D430" s="469"/>
      <c r="E430" s="471"/>
      <c r="F430" s="448"/>
      <c r="G430" s="449"/>
      <c r="H430" s="450"/>
      <c r="I430" s="448"/>
      <c r="J430" s="449"/>
      <c r="K430" s="450"/>
    </row>
    <row r="431" spans="1:11" ht="15" customHeight="1" thickBot="1">
      <c r="A431" s="755"/>
      <c r="B431" s="451" t="s">
        <v>125</v>
      </c>
      <c r="C431" s="452">
        <f>SUM(C428:C430)</f>
        <v>0</v>
      </c>
      <c r="D431" s="453"/>
      <c r="E431" s="454">
        <f>SUM(E428:E430)</f>
        <v>0</v>
      </c>
      <c r="F431" s="452">
        <f>SUM(F428:F430)</f>
        <v>0</v>
      </c>
      <c r="G431" s="453"/>
      <c r="H431" s="454">
        <f>SUM(H428:H430)</f>
        <v>0</v>
      </c>
      <c r="I431" s="452">
        <f>SUM(I428:I430)</f>
        <v>0</v>
      </c>
      <c r="J431" s="453"/>
      <c r="K431" s="454">
        <f>SUM(K428:K430)</f>
        <v>0</v>
      </c>
    </row>
    <row r="432" spans="1:11" ht="15" customHeight="1" thickBot="1">
      <c r="A432" s="743" t="s">
        <v>13</v>
      </c>
      <c r="B432" s="744"/>
      <c r="C432" s="455">
        <f>C426+C431</f>
        <v>0</v>
      </c>
      <c r="D432" s="456"/>
      <c r="E432" s="457">
        <f>E426+E431</f>
        <v>0</v>
      </c>
      <c r="F432" s="455">
        <f>F426+F431</f>
        <v>0</v>
      </c>
      <c r="G432" s="456"/>
      <c r="H432" s="457">
        <f>H426+H431</f>
        <v>0</v>
      </c>
      <c r="I432" s="455">
        <f>I426+I431</f>
        <v>0</v>
      </c>
      <c r="J432" s="456"/>
      <c r="K432" s="457">
        <f>K426+K431</f>
        <v>0</v>
      </c>
    </row>
    <row r="433" spans="1:11" ht="15" customHeight="1" thickBot="1">
      <c r="A433" s="458"/>
      <c r="B433" s="459"/>
      <c r="C433" s="460"/>
      <c r="D433" s="460"/>
      <c r="E433" s="460"/>
      <c r="F433" s="460"/>
      <c r="G433" s="460"/>
      <c r="H433" s="460"/>
      <c r="I433" s="460"/>
      <c r="J433" s="460"/>
      <c r="K433" s="461"/>
    </row>
    <row r="434" spans="1:11" ht="15" customHeight="1" thickBot="1">
      <c r="A434" s="756" t="s">
        <v>15</v>
      </c>
      <c r="B434" s="757"/>
      <c r="C434" s="757"/>
      <c r="D434" s="757"/>
      <c r="E434" s="757"/>
      <c r="F434" s="757"/>
      <c r="G434" s="757"/>
      <c r="H434" s="757"/>
      <c r="I434" s="757"/>
      <c r="J434" s="757"/>
      <c r="K434" s="758"/>
    </row>
    <row r="435" spans="1:11" ht="30" customHeight="1">
      <c r="A435" s="753" t="s">
        <v>159</v>
      </c>
      <c r="B435" s="443"/>
      <c r="C435" s="501"/>
      <c r="D435" s="445"/>
      <c r="E435" s="464"/>
      <c r="F435" s="444"/>
      <c r="G435" s="445"/>
      <c r="H435" s="464"/>
      <c r="I435" s="444"/>
      <c r="J435" s="445"/>
      <c r="K435" s="464"/>
    </row>
    <row r="436" spans="1:11" ht="15" customHeight="1" thickBot="1">
      <c r="A436" s="754"/>
      <c r="B436" s="447"/>
      <c r="C436" s="502"/>
      <c r="D436" s="503"/>
      <c r="E436" s="504"/>
      <c r="F436" s="502"/>
      <c r="G436" s="503"/>
      <c r="H436" s="504"/>
      <c r="I436" s="502"/>
      <c r="J436" s="503"/>
      <c r="K436" s="504"/>
    </row>
    <row r="437" spans="1:11" ht="15" customHeight="1" thickBot="1">
      <c r="A437" s="755"/>
      <c r="B437" s="451"/>
      <c r="C437" s="452">
        <f>SUM(C435:C436)</f>
        <v>0</v>
      </c>
      <c r="D437" s="453"/>
      <c r="E437" s="454">
        <f>SUM(E435:E436)</f>
        <v>0</v>
      </c>
      <c r="F437" s="452">
        <f>SUM(F435:F436)</f>
        <v>0</v>
      </c>
      <c r="G437" s="453"/>
      <c r="H437" s="454">
        <f>SUM(H435:H436)</f>
        <v>0</v>
      </c>
      <c r="I437" s="452">
        <f>SUM(I435:I436)</f>
        <v>0</v>
      </c>
      <c r="J437" s="453"/>
      <c r="K437" s="454">
        <f>SUM(K435:K436)</f>
        <v>0</v>
      </c>
    </row>
    <row r="438" spans="1:11" ht="15" customHeight="1" thickBot="1">
      <c r="A438" s="743" t="s">
        <v>14</v>
      </c>
      <c r="B438" s="744"/>
      <c r="C438" s="455">
        <f>C437</f>
        <v>0</v>
      </c>
      <c r="D438" s="456"/>
      <c r="E438" s="457">
        <f>E437</f>
        <v>0</v>
      </c>
      <c r="F438" s="455">
        <f>F437</f>
        <v>0</v>
      </c>
      <c r="G438" s="456"/>
      <c r="H438" s="457">
        <f>H437</f>
        <v>0</v>
      </c>
      <c r="I438" s="455">
        <f>I437</f>
        <v>0</v>
      </c>
      <c r="J438" s="456"/>
      <c r="K438" s="457">
        <f>K437</f>
        <v>0</v>
      </c>
    </row>
    <row r="439" spans="1:11" ht="15" customHeight="1" thickBot="1">
      <c r="A439" s="7"/>
      <c r="B439" s="8"/>
      <c r="C439" s="9"/>
      <c r="D439" s="9"/>
      <c r="E439" s="9"/>
      <c r="F439" s="9"/>
      <c r="G439" s="9"/>
      <c r="H439" s="9"/>
      <c r="I439" s="9"/>
      <c r="J439" s="9"/>
      <c r="K439" s="10"/>
    </row>
    <row r="440" spans="1:11" ht="15" customHeight="1" thickBot="1">
      <c r="A440" s="745" t="s">
        <v>79</v>
      </c>
      <c r="B440" s="746"/>
      <c r="C440" s="248">
        <f>C432+C438</f>
        <v>0</v>
      </c>
      <c r="D440" s="249"/>
      <c r="E440" s="250">
        <f>E432+E438</f>
        <v>0</v>
      </c>
      <c r="F440" s="248">
        <f>F432+F438</f>
        <v>0</v>
      </c>
      <c r="G440" s="249"/>
      <c r="H440" s="250">
        <f>H432+H438</f>
        <v>0</v>
      </c>
      <c r="I440" s="248">
        <f>I432+I438</f>
        <v>0</v>
      </c>
      <c r="J440" s="249"/>
      <c r="K440" s="250">
        <f>K432+K438</f>
        <v>0</v>
      </c>
    </row>
    <row r="441" spans="1:11" ht="15" customHeight="1" thickBot="1">
      <c r="A441" s="251"/>
      <c r="B441" s="252"/>
      <c r="C441" s="253"/>
      <c r="D441" s="253"/>
      <c r="E441" s="253"/>
      <c r="F441" s="253"/>
      <c r="G441" s="253"/>
      <c r="H441" s="253"/>
      <c r="I441" s="253"/>
      <c r="J441" s="253"/>
      <c r="K441" s="254"/>
    </row>
    <row r="442" spans="1:11" ht="15" customHeight="1" thickBot="1">
      <c r="A442" s="747" t="s">
        <v>23</v>
      </c>
      <c r="B442" s="748"/>
      <c r="C442" s="255">
        <f aca="true" t="shared" si="6" ref="C442:K442">C383+C413+C420+C440</f>
        <v>0</v>
      </c>
      <c r="D442" s="255">
        <f t="shared" si="6"/>
        <v>0</v>
      </c>
      <c r="E442" s="255">
        <f t="shared" si="6"/>
        <v>0</v>
      </c>
      <c r="F442" s="255">
        <f t="shared" si="6"/>
        <v>0</v>
      </c>
      <c r="G442" s="255">
        <f t="shared" si="6"/>
        <v>0</v>
      </c>
      <c r="H442" s="255">
        <f t="shared" si="6"/>
        <v>0</v>
      </c>
      <c r="I442" s="255">
        <f t="shared" si="6"/>
        <v>0</v>
      </c>
      <c r="J442" s="255">
        <f t="shared" si="6"/>
        <v>0</v>
      </c>
      <c r="K442" s="255">
        <f t="shared" si="6"/>
        <v>0</v>
      </c>
    </row>
    <row r="443" spans="1:11" ht="12.75" customHeight="1">
      <c r="A443" s="258"/>
      <c r="B443" s="258"/>
      <c r="C443" s="259"/>
      <c r="D443" s="259"/>
      <c r="E443" s="259"/>
      <c r="F443" s="259"/>
      <c r="G443" s="259"/>
      <c r="H443" s="259"/>
      <c r="I443" s="259"/>
      <c r="J443" s="259"/>
      <c r="K443" s="259"/>
    </row>
    <row r="444" spans="1:11" ht="12.75" customHeight="1">
      <c r="A444" s="749" t="s">
        <v>395</v>
      </c>
      <c r="B444" s="749"/>
      <c r="C444" s="259"/>
      <c r="D444" s="259"/>
      <c r="E444" s="259"/>
      <c r="F444" s="259"/>
      <c r="G444" s="259"/>
      <c r="H444" s="259"/>
      <c r="I444" s="259"/>
      <c r="J444" s="259"/>
      <c r="K444" s="259"/>
    </row>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sheetData>
  <sheetProtection/>
  <mergeCells count="166">
    <mergeCell ref="C9:K9"/>
    <mergeCell ref="C10:K10"/>
    <mergeCell ref="C11:K11"/>
    <mergeCell ref="A4:K4"/>
    <mergeCell ref="H6:K6"/>
    <mergeCell ref="A7:B7"/>
    <mergeCell ref="C7:K7"/>
    <mergeCell ref="A8:B8"/>
    <mergeCell ref="C8:K8"/>
    <mergeCell ref="C12:K12"/>
    <mergeCell ref="C13:K13"/>
    <mergeCell ref="C14:K14"/>
    <mergeCell ref="C15:K15"/>
    <mergeCell ref="C16:K16"/>
    <mergeCell ref="C17:K17"/>
    <mergeCell ref="F23:G23"/>
    <mergeCell ref="H23:H24"/>
    <mergeCell ref="C18:K18"/>
    <mergeCell ref="A19:K19"/>
    <mergeCell ref="A20:K20"/>
    <mergeCell ref="A21:K21"/>
    <mergeCell ref="A22:B22"/>
    <mergeCell ref="C22:E22"/>
    <mergeCell ref="F22:H22"/>
    <mergeCell ref="I22:K22"/>
    <mergeCell ref="I23:J23"/>
    <mergeCell ref="K23:K24"/>
    <mergeCell ref="A25:A30"/>
    <mergeCell ref="A31:B31"/>
    <mergeCell ref="A33:K33"/>
    <mergeCell ref="A34:A39"/>
    <mergeCell ref="A23:A24"/>
    <mergeCell ref="B23:B24"/>
    <mergeCell ref="C23:D23"/>
    <mergeCell ref="E23:E24"/>
    <mergeCell ref="A167:K167"/>
    <mergeCell ref="A41:A46"/>
    <mergeCell ref="A48:A54"/>
    <mergeCell ref="A56:A60"/>
    <mergeCell ref="A61:B61"/>
    <mergeCell ref="A63:K63"/>
    <mergeCell ref="A64:A69"/>
    <mergeCell ref="A71:A76"/>
    <mergeCell ref="A77:B77"/>
    <mergeCell ref="A79:K79"/>
    <mergeCell ref="A243:B243"/>
    <mergeCell ref="A176:K176"/>
    <mergeCell ref="A185:B185"/>
    <mergeCell ref="A134:A139"/>
    <mergeCell ref="A141:A146"/>
    <mergeCell ref="A147:B147"/>
    <mergeCell ref="A149:K149"/>
    <mergeCell ref="A158:K158"/>
    <mergeCell ref="A159:A164"/>
    <mergeCell ref="A165:B165"/>
    <mergeCell ref="A246:A253"/>
    <mergeCell ref="A254:B254"/>
    <mergeCell ref="A256:B256"/>
    <mergeCell ref="A203:A209"/>
    <mergeCell ref="A211:A217"/>
    <mergeCell ref="A187:K187"/>
    <mergeCell ref="A188:A193"/>
    <mergeCell ref="A195:A201"/>
    <mergeCell ref="A236:K236"/>
    <mergeCell ref="A237:A242"/>
    <mergeCell ref="A289:K289"/>
    <mergeCell ref="C292:K292"/>
    <mergeCell ref="A293:B293"/>
    <mergeCell ref="C293:K293"/>
    <mergeCell ref="A279:B279"/>
    <mergeCell ref="A273:K273"/>
    <mergeCell ref="A274:A278"/>
    <mergeCell ref="A80:A85"/>
    <mergeCell ref="A87:A92"/>
    <mergeCell ref="A94:A99"/>
    <mergeCell ref="A101:A106"/>
    <mergeCell ref="A108:A113"/>
    <mergeCell ref="A114:B114"/>
    <mergeCell ref="A116:B116"/>
    <mergeCell ref="A118:K118"/>
    <mergeCell ref="A150:A155"/>
    <mergeCell ref="A156:B156"/>
    <mergeCell ref="A119:K119"/>
    <mergeCell ref="A120:A125"/>
    <mergeCell ref="A127:A132"/>
    <mergeCell ref="A245:K245"/>
    <mergeCell ref="A177:A182"/>
    <mergeCell ref="A183:B183"/>
    <mergeCell ref="A168:A173"/>
    <mergeCell ref="A174:B174"/>
    <mergeCell ref="A258:K258"/>
    <mergeCell ref="A219:A224"/>
    <mergeCell ref="A226:A231"/>
    <mergeCell ref="A233:B233"/>
    <mergeCell ref="A235:K235"/>
    <mergeCell ref="A259:K259"/>
    <mergeCell ref="A260:A264"/>
    <mergeCell ref="A266:A270"/>
    <mergeCell ref="A271:B271"/>
    <mergeCell ref="H291:K291"/>
    <mergeCell ref="C294:K294"/>
    <mergeCell ref="A292:B292"/>
    <mergeCell ref="A281:B281"/>
    <mergeCell ref="A283:B283"/>
    <mergeCell ref="A285:B285"/>
    <mergeCell ref="C295:K295"/>
    <mergeCell ref="C298:K298"/>
    <mergeCell ref="C299:K299"/>
    <mergeCell ref="C300:K300"/>
    <mergeCell ref="C301:K301"/>
    <mergeCell ref="C296:K296"/>
    <mergeCell ref="C297:K297"/>
    <mergeCell ref="C302:K302"/>
    <mergeCell ref="C303:K303"/>
    <mergeCell ref="F308:G308"/>
    <mergeCell ref="H308:H309"/>
    <mergeCell ref="A304:K304"/>
    <mergeCell ref="A305:K305"/>
    <mergeCell ref="A306:K306"/>
    <mergeCell ref="C307:E307"/>
    <mergeCell ref="F307:H307"/>
    <mergeCell ref="I307:K307"/>
    <mergeCell ref="A307:B307"/>
    <mergeCell ref="I308:J308"/>
    <mergeCell ref="K308:K309"/>
    <mergeCell ref="A310:A312"/>
    <mergeCell ref="A313:B313"/>
    <mergeCell ref="A315:K315"/>
    <mergeCell ref="A316:A321"/>
    <mergeCell ref="A308:A309"/>
    <mergeCell ref="B308:B309"/>
    <mergeCell ref="C308:D308"/>
    <mergeCell ref="E308:E309"/>
    <mergeCell ref="A323:A328"/>
    <mergeCell ref="A330:A369"/>
    <mergeCell ref="A371:B371"/>
    <mergeCell ref="A374:A379"/>
    <mergeCell ref="A380:B380"/>
    <mergeCell ref="A383:B383"/>
    <mergeCell ref="A385:K385"/>
    <mergeCell ref="A387:A390"/>
    <mergeCell ref="A392:B392"/>
    <mergeCell ref="A394:K394"/>
    <mergeCell ref="A395:A397"/>
    <mergeCell ref="A398:B398"/>
    <mergeCell ref="A400:K400"/>
    <mergeCell ref="A401:A404"/>
    <mergeCell ref="A405:B405"/>
    <mergeCell ref="A407:K407"/>
    <mergeCell ref="A408:A409"/>
    <mergeCell ref="A410:B410"/>
    <mergeCell ref="A413:B413"/>
    <mergeCell ref="A415:K415"/>
    <mergeCell ref="A416:A417"/>
    <mergeCell ref="A420:B420"/>
    <mergeCell ref="A422:K422"/>
    <mergeCell ref="A423:K423"/>
    <mergeCell ref="A440:B440"/>
    <mergeCell ref="A442:B442"/>
    <mergeCell ref="A444:B444"/>
    <mergeCell ref="A424:A426"/>
    <mergeCell ref="A428:A431"/>
    <mergeCell ref="A432:B432"/>
    <mergeCell ref="A434:K434"/>
    <mergeCell ref="A435:A437"/>
    <mergeCell ref="A438:B438"/>
  </mergeCells>
  <printOptions/>
  <pageMargins left="0.31496062992125984" right="0.31496062992125984" top="0.35433070866141736" bottom="0.35433070866141736"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2:AK18"/>
  <sheetViews>
    <sheetView zoomScalePageLayoutView="0" workbookViewId="0" topLeftCell="A1">
      <selection activeCell="A14" sqref="A14"/>
    </sheetView>
  </sheetViews>
  <sheetFormatPr defaultColWidth="9.140625" defaultRowHeight="12.75"/>
  <cols>
    <col min="1" max="1" width="38.8515625" style="28" customWidth="1"/>
    <col min="2" max="2" width="10.140625" style="28" customWidth="1"/>
    <col min="3" max="3" width="13.00390625" style="28" customWidth="1"/>
    <col min="4" max="4" width="15.8515625" style="28" customWidth="1"/>
    <col min="5" max="10" width="13.00390625" style="28" customWidth="1"/>
    <col min="11" max="16384" width="9.140625" style="28" customWidth="1"/>
  </cols>
  <sheetData>
    <row r="2" spans="1:10" s="52" customFormat="1" ht="22.5" customHeight="1">
      <c r="A2" s="834" t="s">
        <v>464</v>
      </c>
      <c r="B2" s="863"/>
      <c r="C2" s="863"/>
      <c r="D2" s="863"/>
      <c r="E2" s="863"/>
      <c r="F2" s="863"/>
      <c r="G2" s="863"/>
      <c r="H2" s="863"/>
      <c r="I2" s="863"/>
      <c r="J2" s="863"/>
    </row>
    <row r="3" ht="12.75" customHeight="1"/>
    <row r="4" spans="1:37" s="16" customFormat="1" ht="21.75" customHeight="1" thickBot="1">
      <c r="A4" s="30" t="s">
        <v>99</v>
      </c>
      <c r="B4" s="30"/>
      <c r="C4" s="31"/>
      <c r="D4" s="30"/>
      <c r="E4" s="31"/>
      <c r="F4" s="32"/>
      <c r="G4" s="32"/>
      <c r="H4" s="864" t="s">
        <v>462</v>
      </c>
      <c r="I4" s="865"/>
      <c r="J4" s="865"/>
      <c r="K4" s="34"/>
      <c r="L4" s="32"/>
      <c r="M4" s="32"/>
      <c r="N4" s="34"/>
      <c r="O4" s="34"/>
      <c r="P4" s="34"/>
      <c r="Q4" s="32"/>
      <c r="R4" s="32"/>
      <c r="S4" s="34"/>
      <c r="T4" s="34"/>
      <c r="U4" s="30"/>
      <c r="V4" s="30"/>
      <c r="W4" s="30"/>
      <c r="X4" s="30"/>
      <c r="Y4" s="30"/>
      <c r="Z4" s="30"/>
      <c r="AA4" s="30"/>
      <c r="AB4" s="30"/>
      <c r="AC4" s="30"/>
      <c r="AD4" s="30"/>
      <c r="AE4" s="30"/>
      <c r="AF4" s="30"/>
      <c r="AG4" s="30"/>
      <c r="AH4" s="30"/>
      <c r="AI4" s="30"/>
      <c r="AJ4" s="30"/>
      <c r="AK4" s="30"/>
    </row>
    <row r="5" spans="1:10" ht="40.5" customHeight="1" thickBot="1">
      <c r="A5" s="866" t="s">
        <v>28</v>
      </c>
      <c r="B5" s="866" t="s">
        <v>24</v>
      </c>
      <c r="C5" s="866" t="s">
        <v>124</v>
      </c>
      <c r="D5" s="866" t="s">
        <v>465</v>
      </c>
      <c r="E5" s="869" t="s">
        <v>466</v>
      </c>
      <c r="F5" s="870"/>
      <c r="G5" s="870"/>
      <c r="H5" s="871"/>
      <c r="I5" s="866" t="s">
        <v>381</v>
      </c>
      <c r="J5" s="866" t="s">
        <v>467</v>
      </c>
    </row>
    <row r="6" spans="1:10" ht="40.5" customHeight="1" thickBot="1">
      <c r="A6" s="867"/>
      <c r="B6" s="867"/>
      <c r="C6" s="867"/>
      <c r="D6" s="868"/>
      <c r="E6" s="51" t="s">
        <v>25</v>
      </c>
      <c r="F6" s="51" t="s">
        <v>26</v>
      </c>
      <c r="G6" s="51" t="s">
        <v>27</v>
      </c>
      <c r="H6" s="51" t="s">
        <v>125</v>
      </c>
      <c r="I6" s="872"/>
      <c r="J6" s="872"/>
    </row>
    <row r="7" spans="1:10" s="33" customFormat="1" ht="30" customHeight="1">
      <c r="A7" s="177" t="s">
        <v>391</v>
      </c>
      <c r="B7" s="178"/>
      <c r="C7" s="179"/>
      <c r="D7" s="179"/>
      <c r="E7" s="179"/>
      <c r="F7" s="179"/>
      <c r="G7" s="179"/>
      <c r="H7" s="179"/>
      <c r="I7" s="179"/>
      <c r="J7" s="179"/>
    </row>
    <row r="8" spans="1:10" s="33" customFormat="1" ht="30" customHeight="1">
      <c r="A8" s="177"/>
      <c r="B8" s="178"/>
      <c r="C8" s="179"/>
      <c r="D8" s="179"/>
      <c r="E8" s="179"/>
      <c r="F8" s="179"/>
      <c r="G8" s="179"/>
      <c r="H8" s="179"/>
      <c r="I8" s="179"/>
      <c r="J8" s="179"/>
    </row>
    <row r="9" spans="1:10" s="33" customFormat="1" ht="21.75" customHeight="1">
      <c r="A9" s="177"/>
      <c r="B9" s="178"/>
      <c r="C9" s="179"/>
      <c r="D9" s="179"/>
      <c r="E9" s="188"/>
      <c r="F9" s="179"/>
      <c r="G9" s="179"/>
      <c r="H9" s="179"/>
      <c r="I9" s="179"/>
      <c r="J9" s="179"/>
    </row>
    <row r="10" spans="1:10" s="33" customFormat="1" ht="19.5" customHeight="1">
      <c r="A10" s="177"/>
      <c r="B10" s="178"/>
      <c r="C10" s="180"/>
      <c r="D10" s="394"/>
      <c r="E10" s="180"/>
      <c r="F10" s="180"/>
      <c r="G10" s="180"/>
      <c r="H10" s="180"/>
      <c r="I10" s="180"/>
      <c r="J10" s="180"/>
    </row>
    <row r="11" spans="1:10" s="33" customFormat="1" ht="30" customHeight="1">
      <c r="A11" s="181"/>
      <c r="B11" s="178"/>
      <c r="C11" s="180"/>
      <c r="D11" s="180"/>
      <c r="E11" s="180"/>
      <c r="F11" s="180"/>
      <c r="G11" s="180"/>
      <c r="H11" s="180"/>
      <c r="I11" s="180"/>
      <c r="J11" s="180"/>
    </row>
    <row r="12" spans="1:10" s="33" customFormat="1" ht="30" customHeight="1" thickBot="1">
      <c r="A12" s="182"/>
      <c r="B12" s="183"/>
      <c r="C12" s="184"/>
      <c r="D12" s="184"/>
      <c r="E12" s="184"/>
      <c r="F12" s="184"/>
      <c r="G12" s="184"/>
      <c r="H12" s="184"/>
      <c r="I12" s="184"/>
      <c r="J12" s="184"/>
    </row>
    <row r="13" spans="1:10" ht="30" customHeight="1" thickBot="1">
      <c r="A13" s="185" t="s">
        <v>125</v>
      </c>
      <c r="B13" s="186"/>
      <c r="C13" s="187">
        <f aca="true" t="shared" si="0" ref="C13:J13">SUM(C7:C12)</f>
        <v>0</v>
      </c>
      <c r="D13" s="187">
        <f t="shared" si="0"/>
        <v>0</v>
      </c>
      <c r="E13" s="187">
        <f t="shared" si="0"/>
        <v>0</v>
      </c>
      <c r="F13" s="187">
        <f t="shared" si="0"/>
        <v>0</v>
      </c>
      <c r="G13" s="187">
        <f t="shared" si="0"/>
        <v>0</v>
      </c>
      <c r="H13" s="187">
        <f t="shared" si="0"/>
        <v>0</v>
      </c>
      <c r="I13" s="187">
        <f t="shared" si="0"/>
        <v>0</v>
      </c>
      <c r="J13" s="187">
        <f t="shared" si="0"/>
        <v>0</v>
      </c>
    </row>
    <row r="14" ht="12.75" customHeight="1"/>
    <row r="15" spans="1:6" ht="12.75" customHeight="1">
      <c r="A15" s="417"/>
      <c r="B15" s="417"/>
      <c r="C15" s="417"/>
      <c r="D15" s="417"/>
      <c r="E15" s="417"/>
      <c r="F15" s="514"/>
    </row>
    <row r="16" spans="1:6" ht="12.75">
      <c r="A16" s="417"/>
      <c r="B16" s="417"/>
      <c r="C16" s="417"/>
      <c r="D16" s="417"/>
      <c r="E16" s="417"/>
      <c r="F16" s="514"/>
    </row>
    <row r="17" spans="1:6" ht="12.75">
      <c r="A17" s="514"/>
      <c r="B17" s="514"/>
      <c r="C17" s="514"/>
      <c r="D17" s="514"/>
      <c r="E17" s="514"/>
      <c r="F17" s="514"/>
    </row>
    <row r="18" spans="1:6" ht="12.75">
      <c r="A18" s="514"/>
      <c r="B18" s="514"/>
      <c r="C18" s="514"/>
      <c r="D18" s="514"/>
      <c r="E18" s="514"/>
      <c r="F18" s="514"/>
    </row>
  </sheetData>
  <sheetProtection/>
  <mergeCells count="9">
    <mergeCell ref="A2:J2"/>
    <mergeCell ref="H4:J4"/>
    <mergeCell ref="A5:A6"/>
    <mergeCell ref="B5:B6"/>
    <mergeCell ref="C5:C6"/>
    <mergeCell ref="D5:D6"/>
    <mergeCell ref="E5:H5"/>
    <mergeCell ref="I5:I6"/>
    <mergeCell ref="J5:J6"/>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tabColor rgb="FFFFFF00"/>
  </sheetPr>
  <dimension ref="A1:U22"/>
  <sheetViews>
    <sheetView zoomScale="130" zoomScaleNormal="130" zoomScalePageLayoutView="0" workbookViewId="0" topLeftCell="A1">
      <pane xSplit="6" ySplit="1" topLeftCell="O2" activePane="bottomRight" state="frozen"/>
      <selection pane="topLeft" activeCell="A1" sqref="A1"/>
      <selection pane="topRight" activeCell="G1" sqref="G1"/>
      <selection pane="bottomLeft" activeCell="A14" sqref="A14"/>
      <selection pane="bottomRight" activeCell="A2" sqref="A2:R2"/>
    </sheetView>
  </sheetViews>
  <sheetFormatPr defaultColWidth="9.140625" defaultRowHeight="12.75"/>
  <cols>
    <col min="1" max="1" width="17.421875" style="121" customWidth="1"/>
    <col min="2" max="2" width="10.7109375" style="121" customWidth="1"/>
    <col min="3" max="3" width="16.421875" style="121" customWidth="1"/>
    <col min="4" max="4" width="15.7109375" style="122" customWidth="1"/>
    <col min="5" max="5" width="7.7109375" style="122" hidden="1" customWidth="1"/>
    <col min="6" max="6" width="0.71875" style="122" hidden="1" customWidth="1"/>
    <col min="7" max="7" width="0.13671875" style="122" hidden="1" customWidth="1"/>
    <col min="8" max="10" width="7.7109375" style="122" hidden="1" customWidth="1"/>
    <col min="11" max="11" width="10.00390625" style="122" hidden="1" customWidth="1"/>
    <col min="12" max="12" width="10.421875" style="122" hidden="1" customWidth="1"/>
    <col min="13" max="14" width="13.28125" style="122" hidden="1" customWidth="1"/>
    <col min="15" max="15" width="13.28125" style="122" customWidth="1"/>
    <col min="16" max="16" width="12.8515625" style="122" customWidth="1"/>
    <col min="17" max="17" width="13.8515625" style="122" customWidth="1"/>
    <col min="18" max="18" width="13.140625" style="122" customWidth="1"/>
    <col min="19" max="21" width="11.28125" style="122" customWidth="1"/>
    <col min="22" max="28" width="11.28125" style="121" customWidth="1"/>
    <col min="29" max="16384" width="9.140625" style="121" customWidth="1"/>
  </cols>
  <sheetData>
    <row r="1" spans="1:20" ht="24" customHeight="1" thickBot="1">
      <c r="A1" s="888" t="s">
        <v>22</v>
      </c>
      <c r="B1" s="888"/>
      <c r="C1" s="888"/>
      <c r="D1" s="888"/>
      <c r="E1" s="888"/>
      <c r="F1" s="888"/>
      <c r="G1" s="888"/>
      <c r="H1" s="888"/>
      <c r="I1" s="888"/>
      <c r="J1" s="888"/>
      <c r="K1" s="888"/>
      <c r="L1" s="888"/>
      <c r="M1" s="888"/>
      <c r="N1" s="888"/>
      <c r="O1" s="888"/>
      <c r="P1" s="888"/>
      <c r="Q1" s="888"/>
      <c r="R1" s="888"/>
      <c r="S1" s="510"/>
      <c r="T1" s="510"/>
    </row>
    <row r="2" spans="1:20" s="286" customFormat="1" ht="21" customHeight="1" thickBot="1">
      <c r="A2" s="907" t="s">
        <v>393</v>
      </c>
      <c r="B2" s="908"/>
      <c r="C2" s="908"/>
      <c r="D2" s="908"/>
      <c r="E2" s="908"/>
      <c r="F2" s="908"/>
      <c r="G2" s="908"/>
      <c r="H2" s="908"/>
      <c r="I2" s="908"/>
      <c r="J2" s="908"/>
      <c r="K2" s="908"/>
      <c r="L2" s="908"/>
      <c r="M2" s="908"/>
      <c r="N2" s="908"/>
      <c r="O2" s="908"/>
      <c r="P2" s="908"/>
      <c r="Q2" s="908"/>
      <c r="R2" s="909"/>
      <c r="S2" s="285"/>
      <c r="T2" s="285"/>
    </row>
    <row r="3" spans="1:21" s="286" customFormat="1" ht="16.5" customHeight="1" thickBot="1">
      <c r="A3" s="910" t="s">
        <v>126</v>
      </c>
      <c r="B3" s="913" t="s">
        <v>127</v>
      </c>
      <c r="C3" s="914"/>
      <c r="D3" s="919" t="s">
        <v>52</v>
      </c>
      <c r="E3" s="922" t="s">
        <v>51</v>
      </c>
      <c r="F3" s="923"/>
      <c r="G3" s="923"/>
      <c r="H3" s="923"/>
      <c r="I3" s="923"/>
      <c r="J3" s="923"/>
      <c r="K3" s="923"/>
      <c r="L3" s="923"/>
      <c r="M3" s="923"/>
      <c r="N3" s="923"/>
      <c r="O3" s="923"/>
      <c r="P3" s="923"/>
      <c r="Q3" s="923"/>
      <c r="R3" s="924"/>
      <c r="S3" s="285"/>
      <c r="T3" s="285"/>
      <c r="U3" s="285"/>
    </row>
    <row r="4" spans="1:21" s="288" customFormat="1" ht="16.5" customHeight="1" thickBot="1">
      <c r="A4" s="911"/>
      <c r="B4" s="915"/>
      <c r="C4" s="916"/>
      <c r="D4" s="920"/>
      <c r="E4" s="307" t="s">
        <v>43</v>
      </c>
      <c r="F4" s="307" t="s">
        <v>44</v>
      </c>
      <c r="G4" s="307" t="s">
        <v>31</v>
      </c>
      <c r="H4" s="307" t="s">
        <v>100</v>
      </c>
      <c r="I4" s="307" t="s">
        <v>101</v>
      </c>
      <c r="J4" s="307" t="s">
        <v>32</v>
      </c>
      <c r="K4" s="307" t="s">
        <v>17</v>
      </c>
      <c r="L4" s="332" t="s">
        <v>87</v>
      </c>
      <c r="M4" s="308" t="s">
        <v>135</v>
      </c>
      <c r="N4" s="332" t="s">
        <v>137</v>
      </c>
      <c r="O4" s="308" t="s">
        <v>222</v>
      </c>
      <c r="P4" s="873" t="s">
        <v>253</v>
      </c>
      <c r="Q4" s="874"/>
      <c r="R4" s="875"/>
      <c r="S4" s="287"/>
      <c r="T4" s="287"/>
      <c r="U4" s="287"/>
    </row>
    <row r="5" spans="1:21" s="286" customFormat="1" ht="53.25" customHeight="1" thickBot="1">
      <c r="A5" s="912"/>
      <c r="B5" s="917"/>
      <c r="C5" s="918"/>
      <c r="D5" s="921"/>
      <c r="E5" s="309" t="s">
        <v>102</v>
      </c>
      <c r="F5" s="309" t="s">
        <v>102</v>
      </c>
      <c r="G5" s="309" t="s">
        <v>102</v>
      </c>
      <c r="H5" s="309" t="s">
        <v>102</v>
      </c>
      <c r="I5" s="309" t="s">
        <v>102</v>
      </c>
      <c r="J5" s="309" t="s">
        <v>102</v>
      </c>
      <c r="K5" s="309" t="s">
        <v>102</v>
      </c>
      <c r="L5" s="309" t="s">
        <v>102</v>
      </c>
      <c r="M5" s="309" t="s">
        <v>102</v>
      </c>
      <c r="N5" s="309" t="s">
        <v>102</v>
      </c>
      <c r="O5" s="309" t="s">
        <v>102</v>
      </c>
      <c r="P5" s="310" t="s">
        <v>85</v>
      </c>
      <c r="Q5" s="310" t="s">
        <v>84</v>
      </c>
      <c r="R5" s="310" t="s">
        <v>86</v>
      </c>
      <c r="S5" s="285"/>
      <c r="T5" s="285"/>
      <c r="U5" s="285"/>
    </row>
    <row r="6" spans="1:21" s="280" customFormat="1" ht="16.5" customHeight="1" thickBot="1">
      <c r="A6" s="876" t="s">
        <v>134</v>
      </c>
      <c r="B6" s="878" t="str">
        <f>'[1]YATIRIM TEKLİF TABLO KUR.'!C9</f>
        <v>Merkezi Araştırma Laboratuarı</v>
      </c>
      <c r="C6" s="879"/>
      <c r="D6" s="311" t="s">
        <v>50</v>
      </c>
      <c r="E6" s="312">
        <v>0</v>
      </c>
      <c r="F6" s="312">
        <v>0</v>
      </c>
      <c r="G6" s="312">
        <v>0</v>
      </c>
      <c r="H6" s="312">
        <v>0</v>
      </c>
      <c r="I6" s="312">
        <v>0</v>
      </c>
      <c r="J6" s="312">
        <v>3500000</v>
      </c>
      <c r="K6" s="312">
        <v>3500000</v>
      </c>
      <c r="L6" s="312">
        <v>3989000</v>
      </c>
      <c r="M6" s="312">
        <v>100000</v>
      </c>
      <c r="N6" s="312">
        <v>4000000</v>
      </c>
      <c r="O6" s="312"/>
      <c r="P6" s="312"/>
      <c r="Q6" s="312"/>
      <c r="R6" s="313"/>
      <c r="S6" s="279"/>
      <c r="T6" s="279"/>
      <c r="U6" s="279"/>
    </row>
    <row r="7" spans="1:21" s="280" customFormat="1" ht="12.75" customHeight="1" thickBot="1">
      <c r="A7" s="877"/>
      <c r="B7" s="880"/>
      <c r="C7" s="881"/>
      <c r="D7" s="314" t="s">
        <v>55</v>
      </c>
      <c r="E7" s="315">
        <f aca="true" t="shared" si="0" ref="E7:R7">SUM(E6:E6)</f>
        <v>0</v>
      </c>
      <c r="F7" s="315">
        <f t="shared" si="0"/>
        <v>0</v>
      </c>
      <c r="G7" s="315">
        <f t="shared" si="0"/>
        <v>0</v>
      </c>
      <c r="H7" s="315">
        <f t="shared" si="0"/>
        <v>0</v>
      </c>
      <c r="I7" s="315">
        <f t="shared" si="0"/>
        <v>0</v>
      </c>
      <c r="J7" s="315">
        <f t="shared" si="0"/>
        <v>3500000</v>
      </c>
      <c r="K7" s="315">
        <f t="shared" si="0"/>
        <v>3500000</v>
      </c>
      <c r="L7" s="315">
        <f t="shared" si="0"/>
        <v>3989000</v>
      </c>
      <c r="M7" s="315">
        <f t="shared" si="0"/>
        <v>100000</v>
      </c>
      <c r="N7" s="315">
        <f t="shared" si="0"/>
        <v>4000000</v>
      </c>
      <c r="O7" s="315"/>
      <c r="P7" s="315">
        <f t="shared" si="0"/>
        <v>0</v>
      </c>
      <c r="Q7" s="315">
        <f t="shared" si="0"/>
        <v>0</v>
      </c>
      <c r="R7" s="316">
        <f t="shared" si="0"/>
        <v>0</v>
      </c>
      <c r="S7" s="279"/>
      <c r="T7" s="279"/>
      <c r="U7" s="279"/>
    </row>
    <row r="8" spans="1:21" s="280" customFormat="1" ht="10.5" customHeight="1" hidden="1" thickBot="1">
      <c r="A8" s="882" t="s">
        <v>2</v>
      </c>
      <c r="B8" s="885" t="s">
        <v>98</v>
      </c>
      <c r="C8" s="879"/>
      <c r="D8" s="311" t="s">
        <v>50</v>
      </c>
      <c r="E8" s="312">
        <v>0</v>
      </c>
      <c r="F8" s="312">
        <v>0</v>
      </c>
      <c r="G8" s="312">
        <v>0</v>
      </c>
      <c r="H8" s="312">
        <v>0</v>
      </c>
      <c r="I8" s="312">
        <v>0</v>
      </c>
      <c r="J8" s="312">
        <v>0</v>
      </c>
      <c r="K8" s="312">
        <v>0</v>
      </c>
      <c r="L8" s="312">
        <v>0</v>
      </c>
      <c r="M8" s="312"/>
      <c r="N8" s="312"/>
      <c r="O8" s="312"/>
      <c r="P8" s="312">
        <v>0</v>
      </c>
      <c r="Q8" s="312">
        <v>0</v>
      </c>
      <c r="R8" s="313">
        <f>P8-Q8</f>
        <v>0</v>
      </c>
      <c r="S8" s="279"/>
      <c r="T8" s="279"/>
      <c r="U8" s="279"/>
    </row>
    <row r="9" spans="1:21" s="280" customFormat="1" ht="10.5" customHeight="1" hidden="1" thickBot="1">
      <c r="A9" s="883"/>
      <c r="B9" s="886"/>
      <c r="C9" s="887"/>
      <c r="D9" s="317" t="s">
        <v>36</v>
      </c>
      <c r="E9" s="318">
        <v>350000</v>
      </c>
      <c r="F9" s="318">
        <v>250000</v>
      </c>
      <c r="G9" s="318">
        <v>10000</v>
      </c>
      <c r="H9" s="318">
        <v>10000</v>
      </c>
      <c r="I9" s="318">
        <v>10000</v>
      </c>
      <c r="J9" s="318">
        <v>10000</v>
      </c>
      <c r="K9" s="318">
        <v>10000</v>
      </c>
      <c r="L9" s="318">
        <v>11000</v>
      </c>
      <c r="M9" s="318"/>
      <c r="N9" s="318"/>
      <c r="O9" s="318"/>
      <c r="P9" s="318">
        <v>0</v>
      </c>
      <c r="Q9" s="318">
        <v>0</v>
      </c>
      <c r="R9" s="319">
        <f>P9-Q9</f>
        <v>0</v>
      </c>
      <c r="S9" s="279"/>
      <c r="T9" s="279"/>
      <c r="U9" s="279"/>
    </row>
    <row r="10" spans="1:21" s="280" customFormat="1" ht="14.25" customHeight="1" hidden="1">
      <c r="A10" s="884"/>
      <c r="B10" s="880"/>
      <c r="C10" s="881"/>
      <c r="D10" s="314" t="s">
        <v>55</v>
      </c>
      <c r="E10" s="315">
        <f aca="true" t="shared" si="1" ref="E10:R10">SUM(E8:E9)</f>
        <v>350000</v>
      </c>
      <c r="F10" s="315">
        <f t="shared" si="1"/>
        <v>250000</v>
      </c>
      <c r="G10" s="315">
        <f t="shared" si="1"/>
        <v>10000</v>
      </c>
      <c r="H10" s="315">
        <f t="shared" si="1"/>
        <v>10000</v>
      </c>
      <c r="I10" s="315">
        <f t="shared" si="1"/>
        <v>10000</v>
      </c>
      <c r="J10" s="315">
        <f>SUM(J8:J9)</f>
        <v>10000</v>
      </c>
      <c r="K10" s="315">
        <f>SUM(K8:K9)</f>
        <v>10000</v>
      </c>
      <c r="L10" s="315">
        <f>SUM(L8:L9)</f>
        <v>11000</v>
      </c>
      <c r="M10" s="315">
        <f>SUM(M8:M9)</f>
        <v>0</v>
      </c>
      <c r="N10" s="315">
        <f>SUM(N8:N9)</f>
        <v>0</v>
      </c>
      <c r="O10" s="315"/>
      <c r="P10" s="315">
        <f t="shared" si="1"/>
        <v>0</v>
      </c>
      <c r="Q10" s="315">
        <f t="shared" si="1"/>
        <v>0</v>
      </c>
      <c r="R10" s="316">
        <f t="shared" si="1"/>
        <v>0</v>
      </c>
      <c r="S10" s="279"/>
      <c r="T10" s="279"/>
      <c r="U10" s="279"/>
    </row>
    <row r="11" spans="1:21" s="280" customFormat="1" ht="16.5" customHeight="1" thickBot="1">
      <c r="A11" s="882" t="s">
        <v>2</v>
      </c>
      <c r="B11" s="878"/>
      <c r="C11" s="879"/>
      <c r="D11" s="311" t="s">
        <v>50</v>
      </c>
      <c r="E11" s="312">
        <v>0</v>
      </c>
      <c r="F11" s="312">
        <v>0</v>
      </c>
      <c r="G11" s="312">
        <v>0</v>
      </c>
      <c r="H11" s="312">
        <v>0</v>
      </c>
      <c r="I11" s="312">
        <v>0</v>
      </c>
      <c r="J11" s="312">
        <v>0</v>
      </c>
      <c r="K11" s="312">
        <v>0</v>
      </c>
      <c r="L11" s="312">
        <v>0</v>
      </c>
      <c r="M11" s="312"/>
      <c r="N11" s="312"/>
      <c r="O11" s="312"/>
      <c r="P11" s="312"/>
      <c r="Q11" s="312"/>
      <c r="R11" s="313"/>
      <c r="S11" s="279"/>
      <c r="T11" s="279"/>
      <c r="U11" s="279"/>
    </row>
    <row r="12" spans="1:21" s="280" customFormat="1" ht="16.5" customHeight="1" hidden="1" thickBot="1">
      <c r="A12" s="883"/>
      <c r="B12" s="886"/>
      <c r="C12" s="887"/>
      <c r="D12" s="317" t="s">
        <v>36</v>
      </c>
      <c r="E12" s="318">
        <v>0</v>
      </c>
      <c r="F12" s="318">
        <v>0</v>
      </c>
      <c r="G12" s="318">
        <v>0</v>
      </c>
      <c r="H12" s="318">
        <v>0</v>
      </c>
      <c r="I12" s="318">
        <v>0</v>
      </c>
      <c r="J12" s="318">
        <v>0</v>
      </c>
      <c r="K12" s="318">
        <v>0</v>
      </c>
      <c r="L12" s="318">
        <v>0</v>
      </c>
      <c r="M12" s="318"/>
      <c r="N12" s="318"/>
      <c r="O12" s="318"/>
      <c r="P12" s="318">
        <v>0</v>
      </c>
      <c r="Q12" s="318">
        <v>0</v>
      </c>
      <c r="R12" s="319">
        <f>P12-Q12</f>
        <v>0</v>
      </c>
      <c r="S12" s="279"/>
      <c r="T12" s="279"/>
      <c r="U12" s="279"/>
    </row>
    <row r="13" spans="1:21" s="280" customFormat="1" ht="16.5" customHeight="1" thickBot="1">
      <c r="A13" s="884"/>
      <c r="B13" s="880"/>
      <c r="C13" s="881"/>
      <c r="D13" s="314" t="s">
        <v>55</v>
      </c>
      <c r="E13" s="315">
        <f aca="true" t="shared" si="2" ref="E13:R13">SUM(E11:E12)</f>
        <v>0</v>
      </c>
      <c r="F13" s="315">
        <f t="shared" si="2"/>
        <v>0</v>
      </c>
      <c r="G13" s="315">
        <f t="shared" si="2"/>
        <v>0</v>
      </c>
      <c r="H13" s="315">
        <f t="shared" si="2"/>
        <v>0</v>
      </c>
      <c r="I13" s="315">
        <f t="shared" si="2"/>
        <v>0</v>
      </c>
      <c r="J13" s="315">
        <f>SUM(J11:J12)</f>
        <v>0</v>
      </c>
      <c r="K13" s="315">
        <f>SUM(K11:K12)</f>
        <v>0</v>
      </c>
      <c r="L13" s="315">
        <f>SUM(L11:L12)</f>
        <v>0</v>
      </c>
      <c r="M13" s="315">
        <f>SUM(M11:M12)</f>
        <v>0</v>
      </c>
      <c r="N13" s="315">
        <f>SUM(N11:N12)</f>
        <v>0</v>
      </c>
      <c r="O13" s="315"/>
      <c r="P13" s="315">
        <f t="shared" si="2"/>
        <v>0</v>
      </c>
      <c r="Q13" s="315">
        <f t="shared" si="2"/>
        <v>0</v>
      </c>
      <c r="R13" s="316">
        <f t="shared" si="2"/>
        <v>0</v>
      </c>
      <c r="S13" s="279"/>
      <c r="T13" s="279"/>
      <c r="U13" s="279"/>
    </row>
    <row r="14" spans="1:21" s="280" customFormat="1" ht="16.5" customHeight="1">
      <c r="A14" s="882" t="s">
        <v>2</v>
      </c>
      <c r="B14" s="885"/>
      <c r="C14" s="879"/>
      <c r="D14" s="311" t="s">
        <v>50</v>
      </c>
      <c r="E14" s="312">
        <v>0</v>
      </c>
      <c r="F14" s="312">
        <v>0</v>
      </c>
      <c r="G14" s="312">
        <v>0</v>
      </c>
      <c r="H14" s="312">
        <v>0</v>
      </c>
      <c r="I14" s="312">
        <v>0</v>
      </c>
      <c r="J14" s="312">
        <v>0</v>
      </c>
      <c r="K14" s="312">
        <v>0</v>
      </c>
      <c r="L14" s="312">
        <v>0</v>
      </c>
      <c r="M14" s="312"/>
      <c r="N14" s="312"/>
      <c r="O14" s="312"/>
      <c r="P14" s="312">
        <v>0</v>
      </c>
      <c r="Q14" s="312">
        <v>0</v>
      </c>
      <c r="R14" s="313">
        <f>P14-Q14</f>
        <v>0</v>
      </c>
      <c r="S14" s="279"/>
      <c r="T14" s="279"/>
      <c r="U14" s="279"/>
    </row>
    <row r="15" spans="1:21" s="280" customFormat="1" ht="12" customHeight="1" thickBot="1">
      <c r="A15" s="883"/>
      <c r="B15" s="886"/>
      <c r="C15" s="887"/>
      <c r="D15" s="317" t="s">
        <v>36</v>
      </c>
      <c r="E15" s="318">
        <v>0</v>
      </c>
      <c r="F15" s="318">
        <v>0</v>
      </c>
      <c r="G15" s="318">
        <v>0</v>
      </c>
      <c r="H15" s="318">
        <v>0</v>
      </c>
      <c r="I15" s="318">
        <v>0</v>
      </c>
      <c r="J15" s="318">
        <v>0</v>
      </c>
      <c r="K15" s="318">
        <v>0</v>
      </c>
      <c r="L15" s="318">
        <v>0</v>
      </c>
      <c r="M15" s="318"/>
      <c r="N15" s="318"/>
      <c r="O15" s="318"/>
      <c r="P15" s="318">
        <v>0</v>
      </c>
      <c r="Q15" s="318">
        <v>0</v>
      </c>
      <c r="R15" s="319">
        <f>P15-Q15</f>
        <v>0</v>
      </c>
      <c r="S15" s="279"/>
      <c r="T15" s="279"/>
      <c r="U15" s="279"/>
    </row>
    <row r="16" spans="1:21" s="280" customFormat="1" ht="16.5" customHeight="1" thickBot="1">
      <c r="A16" s="884"/>
      <c r="B16" s="880"/>
      <c r="C16" s="881"/>
      <c r="D16" s="314" t="s">
        <v>55</v>
      </c>
      <c r="E16" s="315">
        <f aca="true" t="shared" si="3" ref="E16:R16">SUM(E14:E15)</f>
        <v>0</v>
      </c>
      <c r="F16" s="315">
        <f t="shared" si="3"/>
        <v>0</v>
      </c>
      <c r="G16" s="315">
        <f t="shared" si="3"/>
        <v>0</v>
      </c>
      <c r="H16" s="315">
        <f t="shared" si="3"/>
        <v>0</v>
      </c>
      <c r="I16" s="315">
        <f t="shared" si="3"/>
        <v>0</v>
      </c>
      <c r="J16" s="315">
        <f>SUM(J14:J15)</f>
        <v>0</v>
      </c>
      <c r="K16" s="315">
        <f>SUM(K14:K15)</f>
        <v>0</v>
      </c>
      <c r="L16" s="315">
        <f>SUM(L14:L15)</f>
        <v>0</v>
      </c>
      <c r="M16" s="315">
        <f>SUM(M14:M15)</f>
        <v>0</v>
      </c>
      <c r="N16" s="315">
        <f>SUM(N14:N15)</f>
        <v>0</v>
      </c>
      <c r="O16" s="315"/>
      <c r="P16" s="315">
        <f t="shared" si="3"/>
        <v>0</v>
      </c>
      <c r="Q16" s="315">
        <f t="shared" si="3"/>
        <v>0</v>
      </c>
      <c r="R16" s="316">
        <f t="shared" si="3"/>
        <v>0</v>
      </c>
      <c r="S16" s="279"/>
      <c r="T16" s="279"/>
      <c r="U16" s="279"/>
    </row>
    <row r="17" spans="1:21" s="282" customFormat="1" ht="16.5" customHeight="1">
      <c r="A17" s="889" t="s">
        <v>108</v>
      </c>
      <c r="B17" s="890"/>
      <c r="C17" s="891"/>
      <c r="D17" s="320" t="s">
        <v>50</v>
      </c>
      <c r="E17" s="321">
        <f aca="true" t="shared" si="4" ref="E17:R17">E6+E8+E11+E14</f>
        <v>0</v>
      </c>
      <c r="F17" s="321">
        <f t="shared" si="4"/>
        <v>0</v>
      </c>
      <c r="G17" s="321">
        <f t="shared" si="4"/>
        <v>0</v>
      </c>
      <c r="H17" s="321">
        <f t="shared" si="4"/>
        <v>0</v>
      </c>
      <c r="I17" s="321">
        <f t="shared" si="4"/>
        <v>0</v>
      </c>
      <c r="J17" s="321">
        <f t="shared" si="4"/>
        <v>3500000</v>
      </c>
      <c r="K17" s="321">
        <f t="shared" si="4"/>
        <v>3500000</v>
      </c>
      <c r="L17" s="321">
        <f t="shared" si="4"/>
        <v>3989000</v>
      </c>
      <c r="M17" s="321">
        <f t="shared" si="4"/>
        <v>100000</v>
      </c>
      <c r="N17" s="321">
        <f t="shared" si="4"/>
        <v>4000000</v>
      </c>
      <c r="O17" s="321"/>
      <c r="P17" s="321">
        <f t="shared" si="4"/>
        <v>0</v>
      </c>
      <c r="Q17" s="321">
        <f t="shared" si="4"/>
        <v>0</v>
      </c>
      <c r="R17" s="321">
        <f t="shared" si="4"/>
        <v>0</v>
      </c>
      <c r="S17" s="281"/>
      <c r="T17" s="281"/>
      <c r="U17" s="281"/>
    </row>
    <row r="18" spans="1:21" s="282" customFormat="1" ht="16.5" customHeight="1" thickBot="1">
      <c r="A18" s="892"/>
      <c r="B18" s="893"/>
      <c r="C18" s="894"/>
      <c r="D18" s="322" t="s">
        <v>36</v>
      </c>
      <c r="E18" s="323" t="e">
        <f>E9+E12+E15+#REF!</f>
        <v>#REF!</v>
      </c>
      <c r="F18" s="323" t="e">
        <f>F9+F12+F15+#REF!</f>
        <v>#REF!</v>
      </c>
      <c r="G18" s="323" t="e">
        <f>G9+G12+G15+#REF!</f>
        <v>#REF!</v>
      </c>
      <c r="H18" s="323" t="e">
        <f>H9+H12+H15+#REF!</f>
        <v>#REF!</v>
      </c>
      <c r="I18" s="323" t="e">
        <f>I9+I12+I15+#REF!</f>
        <v>#REF!</v>
      </c>
      <c r="J18" s="323" t="e">
        <f>J9+J12+J15+#REF!</f>
        <v>#REF!</v>
      </c>
      <c r="K18" s="323">
        <f>K9+K12+K15</f>
        <v>10000</v>
      </c>
      <c r="L18" s="323">
        <f aca="true" t="shared" si="5" ref="L18:R18">L9+L12+L15</f>
        <v>11000</v>
      </c>
      <c r="M18" s="323">
        <f t="shared" si="5"/>
        <v>0</v>
      </c>
      <c r="N18" s="323">
        <f t="shared" si="5"/>
        <v>0</v>
      </c>
      <c r="O18" s="323"/>
      <c r="P18" s="323">
        <f t="shared" si="5"/>
        <v>0</v>
      </c>
      <c r="Q18" s="323">
        <f t="shared" si="5"/>
        <v>0</v>
      </c>
      <c r="R18" s="323">
        <f t="shared" si="5"/>
        <v>0</v>
      </c>
      <c r="S18" s="281"/>
      <c r="T18" s="281"/>
      <c r="U18" s="281"/>
    </row>
    <row r="19" spans="1:21" s="284" customFormat="1" ht="16.5" customHeight="1" thickBot="1">
      <c r="A19" s="895"/>
      <c r="B19" s="896"/>
      <c r="C19" s="897"/>
      <c r="D19" s="324" t="s">
        <v>55</v>
      </c>
      <c r="E19" s="325" t="e">
        <f aca="true" t="shared" si="6" ref="E19:R19">SUM(E17:E18)</f>
        <v>#REF!</v>
      </c>
      <c r="F19" s="325" t="e">
        <f t="shared" si="6"/>
        <v>#REF!</v>
      </c>
      <c r="G19" s="325" t="e">
        <f t="shared" si="6"/>
        <v>#REF!</v>
      </c>
      <c r="H19" s="325" t="e">
        <f t="shared" si="6"/>
        <v>#REF!</v>
      </c>
      <c r="I19" s="325" t="e">
        <f t="shared" si="6"/>
        <v>#REF!</v>
      </c>
      <c r="J19" s="325" t="e">
        <f>SUM(J17:J18)</f>
        <v>#REF!</v>
      </c>
      <c r="K19" s="325">
        <f>SUM(K17:K18)</f>
        <v>3510000</v>
      </c>
      <c r="L19" s="325">
        <f>SUM(L17:L18)</f>
        <v>4000000</v>
      </c>
      <c r="M19" s="325">
        <f>SUM(M17:M18)</f>
        <v>100000</v>
      </c>
      <c r="N19" s="325">
        <f>SUM(N17:N18)</f>
        <v>4000000</v>
      </c>
      <c r="O19" s="325"/>
      <c r="P19" s="325">
        <f t="shared" si="6"/>
        <v>0</v>
      </c>
      <c r="Q19" s="325">
        <f t="shared" si="6"/>
        <v>0</v>
      </c>
      <c r="R19" s="325">
        <f t="shared" si="6"/>
        <v>0</v>
      </c>
      <c r="S19" s="283"/>
      <c r="T19" s="283"/>
      <c r="U19" s="283"/>
    </row>
    <row r="20" spans="1:21" s="290" customFormat="1" ht="16.5" customHeight="1">
      <c r="A20" s="898" t="s">
        <v>23</v>
      </c>
      <c r="B20" s="899"/>
      <c r="C20" s="900"/>
      <c r="D20" s="326" t="s">
        <v>50</v>
      </c>
      <c r="E20" s="327" t="e">
        <f>#REF!+#REF!+E17+#REF!</f>
        <v>#REF!</v>
      </c>
      <c r="F20" s="327" t="e">
        <f>#REF!+#REF!+F17+#REF!</f>
        <v>#REF!</v>
      </c>
      <c r="G20" s="327" t="e">
        <f>#REF!+#REF!+G17+#REF!</f>
        <v>#REF!</v>
      </c>
      <c r="H20" s="327" t="e">
        <f>#REF!+#REF!+H17+#REF!</f>
        <v>#REF!</v>
      </c>
      <c r="I20" s="327" t="e">
        <f>#REF!+#REF!+I17+#REF!</f>
        <v>#REF!</v>
      </c>
      <c r="J20" s="327" t="e">
        <f>#REF!+#REF!+J17+#REF!</f>
        <v>#REF!</v>
      </c>
      <c r="K20" s="327">
        <f>K17</f>
        <v>3500000</v>
      </c>
      <c r="L20" s="327">
        <f aca="true" t="shared" si="7" ref="L20:R21">L17</f>
        <v>3989000</v>
      </c>
      <c r="M20" s="327">
        <f t="shared" si="7"/>
        <v>100000</v>
      </c>
      <c r="N20" s="327">
        <f t="shared" si="7"/>
        <v>4000000</v>
      </c>
      <c r="O20" s="327"/>
      <c r="P20" s="327">
        <f t="shared" si="7"/>
        <v>0</v>
      </c>
      <c r="Q20" s="327">
        <f t="shared" si="7"/>
        <v>0</v>
      </c>
      <c r="R20" s="327">
        <f t="shared" si="7"/>
        <v>0</v>
      </c>
      <c r="S20" s="289"/>
      <c r="T20" s="289"/>
      <c r="U20" s="289"/>
    </row>
    <row r="21" spans="1:21" s="290" customFormat="1" ht="16.5" customHeight="1" thickBot="1">
      <c r="A21" s="901"/>
      <c r="B21" s="902"/>
      <c r="C21" s="903"/>
      <c r="D21" s="328" t="s">
        <v>36</v>
      </c>
      <c r="E21" s="329" t="e">
        <f>#REF!+#REF!+E18+#REF!</f>
        <v>#REF!</v>
      </c>
      <c r="F21" s="329" t="e">
        <f>#REF!+#REF!+F18+#REF!</f>
        <v>#REF!</v>
      </c>
      <c r="G21" s="329" t="e">
        <f>#REF!+#REF!+G18+#REF!</f>
        <v>#REF!</v>
      </c>
      <c r="H21" s="329" t="e">
        <f>#REF!+#REF!+H18+#REF!</f>
        <v>#REF!</v>
      </c>
      <c r="I21" s="329" t="e">
        <f>#REF!+#REF!+I18+#REF!</f>
        <v>#REF!</v>
      </c>
      <c r="J21" s="329" t="e">
        <f>#REF!+#REF!+J18+#REF!</f>
        <v>#REF!</v>
      </c>
      <c r="K21" s="329">
        <f>K18</f>
        <v>10000</v>
      </c>
      <c r="L21" s="329">
        <f t="shared" si="7"/>
        <v>11000</v>
      </c>
      <c r="M21" s="329">
        <f t="shared" si="7"/>
        <v>0</v>
      </c>
      <c r="N21" s="329">
        <f t="shared" si="7"/>
        <v>0</v>
      </c>
      <c r="O21" s="329"/>
      <c r="P21" s="329">
        <f t="shared" si="7"/>
        <v>0</v>
      </c>
      <c r="Q21" s="329">
        <f t="shared" si="7"/>
        <v>0</v>
      </c>
      <c r="R21" s="329">
        <f t="shared" si="7"/>
        <v>0</v>
      </c>
      <c r="S21" s="289"/>
      <c r="T21" s="289"/>
      <c r="U21" s="289"/>
    </row>
    <row r="22" spans="1:21" s="292" customFormat="1" ht="16.5" customHeight="1" thickBot="1">
      <c r="A22" s="904"/>
      <c r="B22" s="905"/>
      <c r="C22" s="906"/>
      <c r="D22" s="330" t="s">
        <v>55</v>
      </c>
      <c r="E22" s="331" t="e">
        <f aca="true" t="shared" si="8" ref="E22:R22">SUM(E20:E21)</f>
        <v>#REF!</v>
      </c>
      <c r="F22" s="331" t="e">
        <f t="shared" si="8"/>
        <v>#REF!</v>
      </c>
      <c r="G22" s="331" t="e">
        <f t="shared" si="8"/>
        <v>#REF!</v>
      </c>
      <c r="H22" s="331" t="e">
        <f t="shared" si="8"/>
        <v>#REF!</v>
      </c>
      <c r="I22" s="331" t="e">
        <f t="shared" si="8"/>
        <v>#REF!</v>
      </c>
      <c r="J22" s="331" t="e">
        <f>SUM(J20:J21)</f>
        <v>#REF!</v>
      </c>
      <c r="K22" s="331">
        <f>SUM(K20:K21)</f>
        <v>3510000</v>
      </c>
      <c r="L22" s="331">
        <f>SUM(L20:L21)</f>
        <v>4000000</v>
      </c>
      <c r="M22" s="331">
        <f>SUM(M20:M21)</f>
        <v>100000</v>
      </c>
      <c r="N22" s="331">
        <f>SUM(N20:N21)</f>
        <v>4000000</v>
      </c>
      <c r="O22" s="331"/>
      <c r="P22" s="331">
        <f t="shared" si="8"/>
        <v>0</v>
      </c>
      <c r="Q22" s="331">
        <f t="shared" si="8"/>
        <v>0</v>
      </c>
      <c r="R22" s="331">
        <f t="shared" si="8"/>
        <v>0</v>
      </c>
      <c r="S22" s="291"/>
      <c r="T22" s="291"/>
      <c r="U22" s="291"/>
    </row>
    <row r="23" ht="19.5" customHeight="1"/>
  </sheetData>
  <sheetProtection/>
  <mergeCells count="17">
    <mergeCell ref="A1:R1"/>
    <mergeCell ref="A14:A16"/>
    <mergeCell ref="B14:C16"/>
    <mergeCell ref="A17:C19"/>
    <mergeCell ref="A20:C22"/>
    <mergeCell ref="A2:R2"/>
    <mergeCell ref="A3:A5"/>
    <mergeCell ref="B3:C5"/>
    <mergeCell ref="D3:D5"/>
    <mergeCell ref="E3:R3"/>
    <mergeCell ref="P4:R4"/>
    <mergeCell ref="A6:A7"/>
    <mergeCell ref="B6:C7"/>
    <mergeCell ref="A8:A10"/>
    <mergeCell ref="B8:C10"/>
    <mergeCell ref="A11:A13"/>
    <mergeCell ref="B11:C13"/>
  </mergeCells>
  <printOptions horizontalCentered="1"/>
  <pageMargins left="0.5511811023622047" right="0.15748031496062992" top="0.1968503937007874" bottom="0.1968503937007874" header="0.5118110236220472" footer="0.5118110236220472"/>
  <pageSetup horizontalDpi="300" verticalDpi="300" orientation="portrait" paperSize="9" scale="75" r:id="rId1"/>
  <headerFooter alignWithMargins="0">
    <oddFooter>&amp;CSayfa &amp;P / &amp;N</oddFooter>
  </headerFooter>
</worksheet>
</file>

<file path=xl/worksheets/sheet7.xml><?xml version="1.0" encoding="utf-8"?>
<worksheet xmlns="http://schemas.openxmlformats.org/spreadsheetml/2006/main" xmlns:r="http://schemas.openxmlformats.org/officeDocument/2006/relationships">
  <sheetPr>
    <tabColor rgb="FFFFFF00"/>
  </sheetPr>
  <dimension ref="A1:U28"/>
  <sheetViews>
    <sheetView zoomScalePageLayoutView="0" workbookViewId="0" topLeftCell="A1">
      <pane xSplit="6" ySplit="6" topLeftCell="L7" activePane="bottomRight" state="frozen"/>
      <selection pane="topLeft" activeCell="A1" sqref="A1"/>
      <selection pane="topRight" activeCell="G1" sqref="G1"/>
      <selection pane="bottomLeft" activeCell="A14" sqref="A14"/>
      <selection pane="bottomRight" activeCell="A27" sqref="A27:R29"/>
    </sheetView>
  </sheetViews>
  <sheetFormatPr defaultColWidth="9.140625" defaultRowHeight="12.75"/>
  <cols>
    <col min="1" max="1" width="20.140625" style="95" customWidth="1"/>
    <col min="2" max="2" width="14.7109375" style="95" customWidth="1"/>
    <col min="3" max="3" width="10.57421875" style="95" customWidth="1"/>
    <col min="4" max="4" width="19.57421875" style="96" customWidth="1"/>
    <col min="5" max="11" width="12.8515625" style="96" hidden="1" customWidth="1"/>
    <col min="12" max="12" width="14.7109375" style="96" hidden="1" customWidth="1"/>
    <col min="13" max="13" width="13.140625" style="96" hidden="1" customWidth="1"/>
    <col min="14" max="14" width="15.00390625" style="96" hidden="1" customWidth="1"/>
    <col min="15" max="15" width="15.00390625" style="96" customWidth="1"/>
    <col min="16" max="17" width="13.8515625" style="96" bestFit="1" customWidth="1"/>
    <col min="18" max="18" width="14.8515625" style="96" bestFit="1" customWidth="1"/>
    <col min="19" max="19" width="14.00390625" style="96" customWidth="1"/>
    <col min="20" max="20" width="14.57421875" style="96" customWidth="1"/>
    <col min="21" max="21" width="11.28125" style="96" customWidth="1"/>
    <col min="22" max="28" width="11.28125" style="95" customWidth="1"/>
    <col min="29" max="16384" width="9.140625" style="95" customWidth="1"/>
  </cols>
  <sheetData>
    <row r="1" spans="1:21" s="94" customFormat="1" ht="24" customHeight="1">
      <c r="A1" s="956" t="s">
        <v>22</v>
      </c>
      <c r="B1" s="956"/>
      <c r="C1" s="956"/>
      <c r="D1" s="956"/>
      <c r="E1" s="956"/>
      <c r="F1" s="956"/>
      <c r="G1" s="956"/>
      <c r="H1" s="956"/>
      <c r="I1" s="956"/>
      <c r="J1" s="956"/>
      <c r="K1" s="956"/>
      <c r="L1" s="956"/>
      <c r="M1" s="956"/>
      <c r="N1" s="956"/>
      <c r="O1" s="956"/>
      <c r="P1" s="956"/>
      <c r="Q1" s="956"/>
      <c r="R1" s="956"/>
      <c r="S1" s="956"/>
      <c r="T1" s="956"/>
      <c r="U1" s="93"/>
    </row>
    <row r="2" ht="13.5" thickBot="1"/>
    <row r="3" spans="1:20" s="97" customFormat="1" ht="24" customHeight="1" thickBot="1">
      <c r="A3" s="957" t="s">
        <v>386</v>
      </c>
      <c r="B3" s="958"/>
      <c r="C3" s="958"/>
      <c r="D3" s="958"/>
      <c r="E3" s="958"/>
      <c r="F3" s="958"/>
      <c r="G3" s="958"/>
      <c r="H3" s="958"/>
      <c r="I3" s="958"/>
      <c r="J3" s="958"/>
      <c r="K3" s="958"/>
      <c r="L3" s="958"/>
      <c r="M3" s="958"/>
      <c r="N3" s="958"/>
      <c r="O3" s="958"/>
      <c r="P3" s="958"/>
      <c r="Q3" s="958"/>
      <c r="R3" s="958"/>
      <c r="S3" s="958"/>
      <c r="T3" s="959"/>
    </row>
    <row r="4" spans="1:21" s="99" customFormat="1" ht="24" customHeight="1" thickBot="1">
      <c r="A4" s="953" t="s">
        <v>126</v>
      </c>
      <c r="B4" s="967" t="s">
        <v>127</v>
      </c>
      <c r="C4" s="968"/>
      <c r="D4" s="966" t="s">
        <v>52</v>
      </c>
      <c r="E4" s="960" t="s">
        <v>51</v>
      </c>
      <c r="F4" s="961"/>
      <c r="G4" s="961"/>
      <c r="H4" s="961"/>
      <c r="I4" s="961"/>
      <c r="J4" s="961"/>
      <c r="K4" s="961"/>
      <c r="L4" s="961"/>
      <c r="M4" s="961"/>
      <c r="N4" s="961"/>
      <c r="O4" s="961"/>
      <c r="P4" s="961"/>
      <c r="Q4" s="961"/>
      <c r="R4" s="961"/>
      <c r="S4" s="961"/>
      <c r="T4" s="962"/>
      <c r="U4" s="98"/>
    </row>
    <row r="5" spans="1:21" s="101" customFormat="1" ht="24" customHeight="1">
      <c r="A5" s="954"/>
      <c r="B5" s="969"/>
      <c r="C5" s="968"/>
      <c r="D5" s="954"/>
      <c r="E5" s="112" t="s">
        <v>43</v>
      </c>
      <c r="F5" s="112" t="s">
        <v>44</v>
      </c>
      <c r="G5" s="112" t="s">
        <v>31</v>
      </c>
      <c r="H5" s="112" t="s">
        <v>100</v>
      </c>
      <c r="I5" s="112" t="s">
        <v>101</v>
      </c>
      <c r="J5" s="112" t="s">
        <v>32</v>
      </c>
      <c r="K5" s="112" t="s">
        <v>17</v>
      </c>
      <c r="L5" s="112" t="s">
        <v>87</v>
      </c>
      <c r="M5" s="235" t="s">
        <v>135</v>
      </c>
      <c r="N5" s="235" t="s">
        <v>137</v>
      </c>
      <c r="O5" s="235" t="s">
        <v>222</v>
      </c>
      <c r="P5" s="963" t="s">
        <v>253</v>
      </c>
      <c r="Q5" s="964"/>
      <c r="R5" s="965"/>
      <c r="S5" s="112" t="s">
        <v>387</v>
      </c>
      <c r="T5" s="112" t="s">
        <v>471</v>
      </c>
      <c r="U5" s="100"/>
    </row>
    <row r="6" spans="1:21" s="99" customFormat="1" ht="44.25" customHeight="1" thickBot="1">
      <c r="A6" s="955"/>
      <c r="B6" s="970"/>
      <c r="C6" s="971"/>
      <c r="D6" s="955"/>
      <c r="E6" s="113" t="s">
        <v>102</v>
      </c>
      <c r="F6" s="113" t="s">
        <v>102</v>
      </c>
      <c r="G6" s="113" t="s">
        <v>102</v>
      </c>
      <c r="H6" s="113" t="s">
        <v>102</v>
      </c>
      <c r="I6" s="113" t="s">
        <v>102</v>
      </c>
      <c r="J6" s="113" t="s">
        <v>102</v>
      </c>
      <c r="K6" s="113" t="s">
        <v>102</v>
      </c>
      <c r="L6" s="113" t="s">
        <v>102</v>
      </c>
      <c r="M6" s="113" t="s">
        <v>102</v>
      </c>
      <c r="N6" s="113" t="s">
        <v>102</v>
      </c>
      <c r="O6" s="113" t="s">
        <v>102</v>
      </c>
      <c r="P6" s="113" t="s">
        <v>85</v>
      </c>
      <c r="Q6" s="113" t="s">
        <v>84</v>
      </c>
      <c r="R6" s="113" t="s">
        <v>86</v>
      </c>
      <c r="S6" s="113" t="s">
        <v>84</v>
      </c>
      <c r="T6" s="113" t="s">
        <v>84</v>
      </c>
      <c r="U6" s="98"/>
    </row>
    <row r="7" spans="1:20" s="103" customFormat="1" ht="27.75" customHeight="1" thickBot="1">
      <c r="A7" s="940" t="s">
        <v>134</v>
      </c>
      <c r="B7" s="943" t="str">
        <f>'[1]YATIRIM TEKLİF TABLO KUR.'!C9</f>
        <v>Merkezi Araştırma Laboratuarı</v>
      </c>
      <c r="C7" s="935"/>
      <c r="D7" s="333" t="s">
        <v>50</v>
      </c>
      <c r="E7" s="334">
        <v>0</v>
      </c>
      <c r="F7" s="334">
        <v>0</v>
      </c>
      <c r="G7" s="334">
        <v>0</v>
      </c>
      <c r="H7" s="334">
        <v>0</v>
      </c>
      <c r="I7" s="334">
        <v>0</v>
      </c>
      <c r="J7" s="334">
        <v>3500000</v>
      </c>
      <c r="K7" s="334">
        <v>3500000</v>
      </c>
      <c r="L7" s="334">
        <v>3989000</v>
      </c>
      <c r="M7" s="334">
        <v>100000</v>
      </c>
      <c r="N7" s="334">
        <v>4000000</v>
      </c>
      <c r="O7" s="334">
        <v>1500000</v>
      </c>
      <c r="P7" s="334"/>
      <c r="Q7" s="532">
        <v>2452000</v>
      </c>
      <c r="R7" s="335"/>
      <c r="S7" s="532">
        <v>2724000</v>
      </c>
      <c r="T7" s="532">
        <v>2724000</v>
      </c>
    </row>
    <row r="8" spans="1:20" s="103" customFormat="1" ht="16.5" customHeight="1" hidden="1" thickBot="1">
      <c r="A8" s="941"/>
      <c r="B8" s="936"/>
      <c r="C8" s="937"/>
      <c r="D8" s="336" t="s">
        <v>36</v>
      </c>
      <c r="E8" s="337">
        <v>0</v>
      </c>
      <c r="F8" s="337">
        <v>0</v>
      </c>
      <c r="G8" s="337">
        <v>0</v>
      </c>
      <c r="H8" s="337">
        <v>0</v>
      </c>
      <c r="I8" s="337">
        <v>0</v>
      </c>
      <c r="J8" s="337">
        <v>0</v>
      </c>
      <c r="K8" s="337">
        <v>0</v>
      </c>
      <c r="L8" s="337">
        <v>0</v>
      </c>
      <c r="M8" s="337">
        <v>0</v>
      </c>
      <c r="N8" s="337"/>
      <c r="O8" s="337"/>
      <c r="P8" s="337">
        <v>0</v>
      </c>
      <c r="Q8" s="337">
        <v>0</v>
      </c>
      <c r="R8" s="338">
        <f>P8-Q8</f>
        <v>0</v>
      </c>
      <c r="S8" s="337">
        <v>0</v>
      </c>
      <c r="T8" s="337">
        <v>0</v>
      </c>
    </row>
    <row r="9" spans="1:20" s="103" customFormat="1" ht="16.5" customHeight="1" thickBot="1">
      <c r="A9" s="942"/>
      <c r="B9" s="938"/>
      <c r="C9" s="939"/>
      <c r="D9" s="339" t="s">
        <v>55</v>
      </c>
      <c r="E9" s="340">
        <f aca="true" t="shared" si="0" ref="E9:T9">SUM(E7:E8)</f>
        <v>0</v>
      </c>
      <c r="F9" s="340">
        <f t="shared" si="0"/>
        <v>0</v>
      </c>
      <c r="G9" s="340">
        <f t="shared" si="0"/>
        <v>0</v>
      </c>
      <c r="H9" s="340">
        <f t="shared" si="0"/>
        <v>0</v>
      </c>
      <c r="I9" s="340">
        <f t="shared" si="0"/>
        <v>0</v>
      </c>
      <c r="J9" s="340">
        <f t="shared" si="0"/>
        <v>3500000</v>
      </c>
      <c r="K9" s="340">
        <f>SUM(K7:K8)</f>
        <v>3500000</v>
      </c>
      <c r="L9" s="340">
        <f>SUM(L7:L8)</f>
        <v>3989000</v>
      </c>
      <c r="M9" s="340">
        <f>SUM(M7:M8)</f>
        <v>100000</v>
      </c>
      <c r="N9" s="340">
        <f>SUM(N7:N8)</f>
        <v>4000000</v>
      </c>
      <c r="O9" s="340">
        <f>SUM(O7:O8)</f>
        <v>1500000</v>
      </c>
      <c r="P9" s="340">
        <f t="shared" si="0"/>
        <v>0</v>
      </c>
      <c r="Q9" s="340">
        <f t="shared" si="0"/>
        <v>2452000</v>
      </c>
      <c r="R9" s="341">
        <f t="shared" si="0"/>
        <v>0</v>
      </c>
      <c r="S9" s="340">
        <f t="shared" si="0"/>
        <v>2724000</v>
      </c>
      <c r="T9" s="340">
        <f t="shared" si="0"/>
        <v>2724000</v>
      </c>
    </row>
    <row r="10" spans="1:21" s="103" customFormat="1" ht="18" customHeight="1" hidden="1" thickBot="1">
      <c r="A10" s="940" t="s">
        <v>2</v>
      </c>
      <c r="B10" s="934" t="s">
        <v>98</v>
      </c>
      <c r="C10" s="935"/>
      <c r="D10" s="333" t="s">
        <v>50</v>
      </c>
      <c r="E10" s="334">
        <v>0</v>
      </c>
      <c r="F10" s="334">
        <v>0</v>
      </c>
      <c r="G10" s="334">
        <v>0</v>
      </c>
      <c r="H10" s="334">
        <v>0</v>
      </c>
      <c r="I10" s="334">
        <v>0</v>
      </c>
      <c r="J10" s="334">
        <v>0</v>
      </c>
      <c r="K10" s="334">
        <v>0</v>
      </c>
      <c r="L10" s="334">
        <v>0</v>
      </c>
      <c r="M10" s="334">
        <v>0</v>
      </c>
      <c r="N10" s="334"/>
      <c r="O10" s="334"/>
      <c r="P10" s="334">
        <v>0</v>
      </c>
      <c r="Q10" s="334">
        <v>0</v>
      </c>
      <c r="R10" s="335">
        <f>P10-Q10</f>
        <v>0</v>
      </c>
      <c r="S10" s="334">
        <v>0</v>
      </c>
      <c r="T10" s="334">
        <v>0</v>
      </c>
      <c r="U10" s="102"/>
    </row>
    <row r="11" spans="1:21" s="103" customFormat="1" ht="15" hidden="1" thickBot="1">
      <c r="A11" s="941"/>
      <c r="B11" s="936"/>
      <c r="C11" s="937"/>
      <c r="D11" s="336" t="s">
        <v>36</v>
      </c>
      <c r="E11" s="337">
        <v>350000</v>
      </c>
      <c r="F11" s="337">
        <v>250000</v>
      </c>
      <c r="G11" s="337">
        <v>10000</v>
      </c>
      <c r="H11" s="337">
        <v>10000</v>
      </c>
      <c r="I11" s="337">
        <v>10000</v>
      </c>
      <c r="J11" s="337">
        <v>10000</v>
      </c>
      <c r="K11" s="337">
        <v>10000</v>
      </c>
      <c r="L11" s="337">
        <v>11000</v>
      </c>
      <c r="M11" s="337"/>
      <c r="N11" s="342"/>
      <c r="O11" s="342"/>
      <c r="P11" s="334">
        <v>0</v>
      </c>
      <c r="Q11" s="334">
        <v>0</v>
      </c>
      <c r="R11" s="338">
        <f>P11-Q11</f>
        <v>0</v>
      </c>
      <c r="S11" s="337">
        <v>0</v>
      </c>
      <c r="T11" s="337">
        <v>0</v>
      </c>
      <c r="U11" s="102"/>
    </row>
    <row r="12" spans="1:21" s="103" customFormat="1" ht="33" customHeight="1" hidden="1" thickBot="1">
      <c r="A12" s="942"/>
      <c r="B12" s="938"/>
      <c r="C12" s="939"/>
      <c r="D12" s="339" t="s">
        <v>55</v>
      </c>
      <c r="E12" s="340">
        <f aca="true" t="shared" si="1" ref="E12:T12">SUM(E10:E11)</f>
        <v>350000</v>
      </c>
      <c r="F12" s="340">
        <f t="shared" si="1"/>
        <v>250000</v>
      </c>
      <c r="G12" s="340">
        <f t="shared" si="1"/>
        <v>10000</v>
      </c>
      <c r="H12" s="340">
        <f t="shared" si="1"/>
        <v>10000</v>
      </c>
      <c r="I12" s="340">
        <f t="shared" si="1"/>
        <v>10000</v>
      </c>
      <c r="J12" s="340">
        <f>SUM(J10:J11)</f>
        <v>10000</v>
      </c>
      <c r="K12" s="340">
        <f>SUM(K10:K11)</f>
        <v>10000</v>
      </c>
      <c r="L12" s="340">
        <f>SUM(L10:L11)</f>
        <v>11000</v>
      </c>
      <c r="M12" s="340">
        <f>SUM(M10:M11)</f>
        <v>0</v>
      </c>
      <c r="N12" s="340"/>
      <c r="O12" s="340"/>
      <c r="P12" s="340">
        <f t="shared" si="1"/>
        <v>0</v>
      </c>
      <c r="Q12" s="340">
        <f t="shared" si="1"/>
        <v>0</v>
      </c>
      <c r="R12" s="341">
        <f t="shared" si="1"/>
        <v>0</v>
      </c>
      <c r="S12" s="340">
        <f t="shared" si="1"/>
        <v>0</v>
      </c>
      <c r="T12" s="340">
        <f t="shared" si="1"/>
        <v>0</v>
      </c>
      <c r="U12" s="102"/>
    </row>
    <row r="13" spans="1:20" s="103" customFormat="1" ht="30" customHeight="1" thickBot="1">
      <c r="A13" s="940" t="s">
        <v>2</v>
      </c>
      <c r="B13" s="943"/>
      <c r="C13" s="935"/>
      <c r="D13" s="333" t="s">
        <v>50</v>
      </c>
      <c r="E13" s="334">
        <v>0</v>
      </c>
      <c r="F13" s="334">
        <v>0</v>
      </c>
      <c r="G13" s="334">
        <v>0</v>
      </c>
      <c r="H13" s="334">
        <v>0</v>
      </c>
      <c r="I13" s="334">
        <v>0</v>
      </c>
      <c r="J13" s="334">
        <v>0</v>
      </c>
      <c r="K13" s="334">
        <v>0</v>
      </c>
      <c r="L13" s="334">
        <v>0</v>
      </c>
      <c r="M13" s="334">
        <v>0</v>
      </c>
      <c r="N13" s="334"/>
      <c r="O13" s="334"/>
      <c r="P13" s="334"/>
      <c r="Q13" s="334"/>
      <c r="R13" s="335"/>
      <c r="S13" s="334"/>
      <c r="T13" s="334"/>
    </row>
    <row r="14" spans="1:20" s="103" customFormat="1" ht="30.75" customHeight="1" hidden="1" thickBot="1">
      <c r="A14" s="941"/>
      <c r="B14" s="936"/>
      <c r="C14" s="937"/>
      <c r="D14" s="336" t="s">
        <v>36</v>
      </c>
      <c r="E14" s="337">
        <v>0</v>
      </c>
      <c r="F14" s="337">
        <v>0</v>
      </c>
      <c r="G14" s="337">
        <v>0</v>
      </c>
      <c r="H14" s="337">
        <v>0</v>
      </c>
      <c r="I14" s="337">
        <v>0</v>
      </c>
      <c r="J14" s="337">
        <v>0</v>
      </c>
      <c r="K14" s="337">
        <v>0</v>
      </c>
      <c r="L14" s="337">
        <v>0</v>
      </c>
      <c r="M14" s="337">
        <v>0</v>
      </c>
      <c r="N14" s="337"/>
      <c r="O14" s="337"/>
      <c r="P14" s="337">
        <v>0</v>
      </c>
      <c r="Q14" s="337">
        <v>0</v>
      </c>
      <c r="R14" s="338">
        <f>P14-Q14</f>
        <v>0</v>
      </c>
      <c r="S14" s="337">
        <v>0</v>
      </c>
      <c r="T14" s="337">
        <v>0</v>
      </c>
    </row>
    <row r="15" spans="1:20" s="103" customFormat="1" ht="26.25" customHeight="1" thickBot="1">
      <c r="A15" s="942"/>
      <c r="B15" s="938"/>
      <c r="C15" s="939"/>
      <c r="D15" s="339" t="s">
        <v>55</v>
      </c>
      <c r="E15" s="340">
        <f aca="true" t="shared" si="2" ref="E15:T15">SUM(E13:E14)</f>
        <v>0</v>
      </c>
      <c r="F15" s="340">
        <f t="shared" si="2"/>
        <v>0</v>
      </c>
      <c r="G15" s="340">
        <f t="shared" si="2"/>
        <v>0</v>
      </c>
      <c r="H15" s="340">
        <f t="shared" si="2"/>
        <v>0</v>
      </c>
      <c r="I15" s="340">
        <f t="shared" si="2"/>
        <v>0</v>
      </c>
      <c r="J15" s="340">
        <f>SUM(J13:J14)</f>
        <v>0</v>
      </c>
      <c r="K15" s="340">
        <f>SUM(K13:K14)</f>
        <v>0</v>
      </c>
      <c r="L15" s="340">
        <f>SUM(L13:L14)</f>
        <v>0</v>
      </c>
      <c r="M15" s="340">
        <f>SUM(M13:M14)</f>
        <v>0</v>
      </c>
      <c r="N15" s="340"/>
      <c r="O15" s="340"/>
      <c r="P15" s="340">
        <f t="shared" si="2"/>
        <v>0</v>
      </c>
      <c r="Q15" s="340">
        <f t="shared" si="2"/>
        <v>0</v>
      </c>
      <c r="R15" s="341">
        <f t="shared" si="2"/>
        <v>0</v>
      </c>
      <c r="S15" s="340">
        <f t="shared" si="2"/>
        <v>0</v>
      </c>
      <c r="T15" s="340">
        <f t="shared" si="2"/>
        <v>0</v>
      </c>
    </row>
    <row r="16" spans="1:20" s="103" customFormat="1" ht="20.25" customHeight="1" thickBot="1">
      <c r="A16" s="940" t="s">
        <v>2</v>
      </c>
      <c r="B16" s="934"/>
      <c r="C16" s="935"/>
      <c r="D16" s="333" t="s">
        <v>50</v>
      </c>
      <c r="E16" s="334">
        <v>0</v>
      </c>
      <c r="F16" s="334">
        <v>0</v>
      </c>
      <c r="G16" s="334">
        <v>0</v>
      </c>
      <c r="H16" s="334">
        <v>0</v>
      </c>
      <c r="I16" s="334">
        <v>0</v>
      </c>
      <c r="J16" s="334">
        <v>0</v>
      </c>
      <c r="K16" s="334">
        <v>0</v>
      </c>
      <c r="L16" s="334">
        <v>0</v>
      </c>
      <c r="M16" s="334">
        <v>0</v>
      </c>
      <c r="N16" s="334"/>
      <c r="O16" s="334"/>
      <c r="P16" s="334">
        <v>0</v>
      </c>
      <c r="Q16" s="334">
        <v>0</v>
      </c>
      <c r="R16" s="335">
        <f>P16-Q16</f>
        <v>0</v>
      </c>
      <c r="S16" s="334">
        <v>0</v>
      </c>
      <c r="T16" s="334">
        <v>0</v>
      </c>
    </row>
    <row r="17" spans="1:20" s="103" customFormat="1" ht="21.75" customHeight="1" hidden="1" thickBot="1">
      <c r="A17" s="941"/>
      <c r="B17" s="936"/>
      <c r="C17" s="937"/>
      <c r="D17" s="336" t="s">
        <v>36</v>
      </c>
      <c r="E17" s="337">
        <v>0</v>
      </c>
      <c r="F17" s="337">
        <v>0</v>
      </c>
      <c r="G17" s="337">
        <v>0</v>
      </c>
      <c r="H17" s="337">
        <v>0</v>
      </c>
      <c r="I17" s="337">
        <v>0</v>
      </c>
      <c r="J17" s="337">
        <v>0</v>
      </c>
      <c r="K17" s="337">
        <v>0</v>
      </c>
      <c r="L17" s="337">
        <v>0</v>
      </c>
      <c r="M17" s="337">
        <v>0</v>
      </c>
      <c r="N17" s="337"/>
      <c r="O17" s="337"/>
      <c r="P17" s="337">
        <v>0</v>
      </c>
      <c r="Q17" s="337">
        <v>0</v>
      </c>
      <c r="R17" s="338">
        <f>P17-Q17</f>
        <v>0</v>
      </c>
      <c r="S17" s="337">
        <v>0</v>
      </c>
      <c r="T17" s="337">
        <v>0</v>
      </c>
    </row>
    <row r="18" spans="1:20" s="103" customFormat="1" ht="31.5" customHeight="1" thickBot="1">
      <c r="A18" s="942"/>
      <c r="B18" s="938"/>
      <c r="C18" s="939"/>
      <c r="D18" s="339" t="s">
        <v>55</v>
      </c>
      <c r="E18" s="340">
        <f aca="true" t="shared" si="3" ref="E18:T18">SUM(E16:E17)</f>
        <v>0</v>
      </c>
      <c r="F18" s="340">
        <f t="shared" si="3"/>
        <v>0</v>
      </c>
      <c r="G18" s="340">
        <f t="shared" si="3"/>
        <v>0</v>
      </c>
      <c r="H18" s="340">
        <f t="shared" si="3"/>
        <v>0</v>
      </c>
      <c r="I18" s="340">
        <f t="shared" si="3"/>
        <v>0</v>
      </c>
      <c r="J18" s="340">
        <f>SUM(J16:J17)</f>
        <v>0</v>
      </c>
      <c r="K18" s="340">
        <f>SUM(K16:K17)</f>
        <v>0</v>
      </c>
      <c r="L18" s="340">
        <f>SUM(L16:L17)</f>
        <v>0</v>
      </c>
      <c r="M18" s="340">
        <f>SUM(M16:M17)</f>
        <v>0</v>
      </c>
      <c r="N18" s="340"/>
      <c r="O18" s="340"/>
      <c r="P18" s="340">
        <f t="shared" si="3"/>
        <v>0</v>
      </c>
      <c r="Q18" s="340">
        <f t="shared" si="3"/>
        <v>0</v>
      </c>
      <c r="R18" s="341">
        <f t="shared" si="3"/>
        <v>0</v>
      </c>
      <c r="S18" s="340">
        <f t="shared" si="3"/>
        <v>0</v>
      </c>
      <c r="T18" s="340">
        <f t="shared" si="3"/>
        <v>0</v>
      </c>
    </row>
    <row r="19" spans="1:21" s="105" customFormat="1" ht="19.5" customHeight="1" thickBot="1">
      <c r="A19" s="944" t="s">
        <v>30</v>
      </c>
      <c r="B19" s="945"/>
      <c r="C19" s="946"/>
      <c r="D19" s="343" t="s">
        <v>50</v>
      </c>
      <c r="E19" s="344">
        <v>3343000</v>
      </c>
      <c r="F19" s="344">
        <v>4087000</v>
      </c>
      <c r="G19" s="344">
        <v>2695000</v>
      </c>
      <c r="H19" s="344">
        <v>300000</v>
      </c>
      <c r="I19" s="344">
        <f>I10+I13+I16</f>
        <v>0</v>
      </c>
      <c r="J19" s="344">
        <f aca="true" t="shared" si="4" ref="J19:T19">J7+J10+J13+J16</f>
        <v>3500000</v>
      </c>
      <c r="K19" s="344">
        <f>K7+K10+K13+K16</f>
        <v>3500000</v>
      </c>
      <c r="L19" s="344">
        <f>L7+L10+L13+L16</f>
        <v>3989000</v>
      </c>
      <c r="M19" s="344">
        <f>M7+M10+M13+M16</f>
        <v>100000</v>
      </c>
      <c r="N19" s="344">
        <f>N7+N10+N13+N16</f>
        <v>4000000</v>
      </c>
      <c r="O19" s="344">
        <f>O7+O10+O13+O16</f>
        <v>1500000</v>
      </c>
      <c r="P19" s="344">
        <f t="shared" si="4"/>
        <v>0</v>
      </c>
      <c r="Q19" s="344">
        <f t="shared" si="4"/>
        <v>2452000</v>
      </c>
      <c r="R19" s="344">
        <f t="shared" si="4"/>
        <v>0</v>
      </c>
      <c r="S19" s="344">
        <f t="shared" si="4"/>
        <v>2724000</v>
      </c>
      <c r="T19" s="344">
        <f t="shared" si="4"/>
        <v>2724000</v>
      </c>
      <c r="U19" s="104"/>
    </row>
    <row r="20" spans="1:21" s="105" customFormat="1" ht="19.5" customHeight="1" hidden="1" thickBot="1">
      <c r="A20" s="947"/>
      <c r="B20" s="948"/>
      <c r="C20" s="949"/>
      <c r="D20" s="345" t="s">
        <v>36</v>
      </c>
      <c r="E20" s="346">
        <f>E11+E14+E17</f>
        <v>350000</v>
      </c>
      <c r="F20" s="346">
        <f aca="true" t="shared" si="5" ref="F20:T20">F11+F14+F17</f>
        <v>250000</v>
      </c>
      <c r="G20" s="346">
        <f t="shared" si="5"/>
        <v>10000</v>
      </c>
      <c r="H20" s="346">
        <f t="shared" si="5"/>
        <v>10000</v>
      </c>
      <c r="I20" s="346">
        <f t="shared" si="5"/>
        <v>10000</v>
      </c>
      <c r="J20" s="346">
        <f t="shared" si="5"/>
        <v>10000</v>
      </c>
      <c r="K20" s="346">
        <f>K11+K14+K17</f>
        <v>10000</v>
      </c>
      <c r="L20" s="346">
        <f>L11+L14+L17</f>
        <v>11000</v>
      </c>
      <c r="M20" s="346">
        <f>M11+M14+M17</f>
        <v>0</v>
      </c>
      <c r="N20" s="346"/>
      <c r="O20" s="346"/>
      <c r="P20" s="346">
        <f t="shared" si="5"/>
        <v>0</v>
      </c>
      <c r="Q20" s="346">
        <f t="shared" si="5"/>
        <v>0</v>
      </c>
      <c r="R20" s="346">
        <f t="shared" si="5"/>
        <v>0</v>
      </c>
      <c r="S20" s="346">
        <f t="shared" si="5"/>
        <v>0</v>
      </c>
      <c r="T20" s="346">
        <f t="shared" si="5"/>
        <v>0</v>
      </c>
      <c r="U20" s="104"/>
    </row>
    <row r="21" spans="1:21" s="107" customFormat="1" ht="19.5" customHeight="1" thickBot="1">
      <c r="A21" s="950"/>
      <c r="B21" s="951"/>
      <c r="C21" s="952"/>
      <c r="D21" s="347" t="s">
        <v>55</v>
      </c>
      <c r="E21" s="348">
        <f aca="true" t="shared" si="6" ref="E21:T21">SUM(E19:E20)</f>
        <v>3693000</v>
      </c>
      <c r="F21" s="348">
        <f t="shared" si="6"/>
        <v>4337000</v>
      </c>
      <c r="G21" s="348">
        <f t="shared" si="6"/>
        <v>2705000</v>
      </c>
      <c r="H21" s="348">
        <f t="shared" si="6"/>
        <v>310000</v>
      </c>
      <c r="I21" s="348">
        <f t="shared" si="6"/>
        <v>10000</v>
      </c>
      <c r="J21" s="348">
        <f>SUM(J19:J20)</f>
        <v>3510000</v>
      </c>
      <c r="K21" s="348">
        <f>SUM(K19:K20)</f>
        <v>3510000</v>
      </c>
      <c r="L21" s="348">
        <f>SUM(L19:L20)</f>
        <v>4000000</v>
      </c>
      <c r="M21" s="348">
        <f>SUM(M19:M20)</f>
        <v>100000</v>
      </c>
      <c r="N21" s="348"/>
      <c r="O21" s="348"/>
      <c r="P21" s="348">
        <f t="shared" si="6"/>
        <v>0</v>
      </c>
      <c r="Q21" s="348">
        <f t="shared" si="6"/>
        <v>2452000</v>
      </c>
      <c r="R21" s="348">
        <f t="shared" si="6"/>
        <v>0</v>
      </c>
      <c r="S21" s="348">
        <f t="shared" si="6"/>
        <v>2724000</v>
      </c>
      <c r="T21" s="348">
        <f t="shared" si="6"/>
        <v>2724000</v>
      </c>
      <c r="U21" s="106"/>
    </row>
    <row r="22" spans="1:21" s="109" customFormat="1" ht="19.5" customHeight="1" thickBot="1">
      <c r="A22" s="925" t="s">
        <v>23</v>
      </c>
      <c r="B22" s="926"/>
      <c r="C22" s="927"/>
      <c r="D22" s="349" t="s">
        <v>50</v>
      </c>
      <c r="E22" s="350" t="e">
        <f>#REF!+#REF!+E19+#REF!</f>
        <v>#REF!</v>
      </c>
      <c r="F22" s="350" t="e">
        <f>#REF!+#REF!+F19+#REF!</f>
        <v>#REF!</v>
      </c>
      <c r="G22" s="350" t="e">
        <f>#REF!+#REF!+G19+#REF!</f>
        <v>#REF!</v>
      </c>
      <c r="H22" s="350" t="e">
        <f>#REF!+#REF!+H19+#REF!</f>
        <v>#REF!</v>
      </c>
      <c r="I22" s="350" t="e">
        <f>#REF!+#REF!+I19+#REF!</f>
        <v>#REF!</v>
      </c>
      <c r="J22" s="350" t="e">
        <f>#REF!+#REF!+J19+#REF!</f>
        <v>#REF!</v>
      </c>
      <c r="K22" s="350" t="e">
        <f>#REF!+#REF!+K19+#REF!</f>
        <v>#REF!</v>
      </c>
      <c r="L22" s="350">
        <f>L19</f>
        <v>3989000</v>
      </c>
      <c r="M22" s="350">
        <f aca="true" t="shared" si="7" ref="M22:T23">M19</f>
        <v>100000</v>
      </c>
      <c r="N22" s="350">
        <f t="shared" si="7"/>
        <v>4000000</v>
      </c>
      <c r="O22" s="350">
        <f t="shared" si="7"/>
        <v>1500000</v>
      </c>
      <c r="P22" s="350">
        <f t="shared" si="7"/>
        <v>0</v>
      </c>
      <c r="Q22" s="350">
        <f t="shared" si="7"/>
        <v>2452000</v>
      </c>
      <c r="R22" s="350">
        <f t="shared" si="7"/>
        <v>0</v>
      </c>
      <c r="S22" s="350">
        <f t="shared" si="7"/>
        <v>2724000</v>
      </c>
      <c r="T22" s="350">
        <f t="shared" si="7"/>
        <v>2724000</v>
      </c>
      <c r="U22" s="108"/>
    </row>
    <row r="23" spans="1:21" s="109" customFormat="1" ht="19.5" customHeight="1" hidden="1" thickBot="1">
      <c r="A23" s="928"/>
      <c r="B23" s="929"/>
      <c r="C23" s="930"/>
      <c r="D23" s="351" t="s">
        <v>36</v>
      </c>
      <c r="E23" s="352" t="e">
        <f>#REF!+#REF!+E20+#REF!</f>
        <v>#REF!</v>
      </c>
      <c r="F23" s="352" t="e">
        <f>#REF!+#REF!+F20+#REF!</f>
        <v>#REF!</v>
      </c>
      <c r="G23" s="352" t="e">
        <f>#REF!+#REF!+G20+#REF!</f>
        <v>#REF!</v>
      </c>
      <c r="H23" s="352" t="e">
        <f>#REF!+#REF!+H20+#REF!</f>
        <v>#REF!</v>
      </c>
      <c r="I23" s="352" t="e">
        <f>#REF!+#REF!+I20+#REF!</f>
        <v>#REF!</v>
      </c>
      <c r="J23" s="352" t="e">
        <f>#REF!+#REF!+J20+#REF!</f>
        <v>#REF!</v>
      </c>
      <c r="K23" s="352" t="e">
        <f>#REF!+#REF!+K20+#REF!</f>
        <v>#REF!</v>
      </c>
      <c r="L23" s="352">
        <f>L20</f>
        <v>11000</v>
      </c>
      <c r="M23" s="352">
        <f t="shared" si="7"/>
        <v>0</v>
      </c>
      <c r="N23" s="352">
        <f t="shared" si="7"/>
        <v>0</v>
      </c>
      <c r="O23" s="352">
        <f t="shared" si="7"/>
        <v>0</v>
      </c>
      <c r="P23" s="352">
        <f t="shared" si="7"/>
        <v>0</v>
      </c>
      <c r="Q23" s="352">
        <f t="shared" si="7"/>
        <v>0</v>
      </c>
      <c r="R23" s="352">
        <f t="shared" si="7"/>
        <v>0</v>
      </c>
      <c r="S23" s="352">
        <f t="shared" si="7"/>
        <v>0</v>
      </c>
      <c r="T23" s="352">
        <f t="shared" si="7"/>
        <v>0</v>
      </c>
      <c r="U23" s="108"/>
    </row>
    <row r="24" spans="1:21" s="111" customFormat="1" ht="19.5" customHeight="1" thickBot="1">
      <c r="A24" s="931"/>
      <c r="B24" s="932"/>
      <c r="C24" s="933"/>
      <c r="D24" s="353" t="s">
        <v>55</v>
      </c>
      <c r="E24" s="354" t="e">
        <f aca="true" t="shared" si="8" ref="E24:T24">SUM(E22:E23)</f>
        <v>#REF!</v>
      </c>
      <c r="F24" s="354" t="e">
        <f t="shared" si="8"/>
        <v>#REF!</v>
      </c>
      <c r="G24" s="354" t="e">
        <f t="shared" si="8"/>
        <v>#REF!</v>
      </c>
      <c r="H24" s="354" t="e">
        <f t="shared" si="8"/>
        <v>#REF!</v>
      </c>
      <c r="I24" s="354" t="e">
        <f t="shared" si="8"/>
        <v>#REF!</v>
      </c>
      <c r="J24" s="354" t="e">
        <f aca="true" t="shared" si="9" ref="J24:O24">SUM(J22:J23)</f>
        <v>#REF!</v>
      </c>
      <c r="K24" s="354" t="e">
        <f t="shared" si="9"/>
        <v>#REF!</v>
      </c>
      <c r="L24" s="354">
        <f t="shared" si="9"/>
        <v>4000000</v>
      </c>
      <c r="M24" s="354">
        <f t="shared" si="9"/>
        <v>100000</v>
      </c>
      <c r="N24" s="354">
        <f t="shared" si="9"/>
        <v>4000000</v>
      </c>
      <c r="O24" s="354">
        <f t="shared" si="9"/>
        <v>1500000</v>
      </c>
      <c r="P24" s="354">
        <f t="shared" si="8"/>
        <v>0</v>
      </c>
      <c r="Q24" s="354">
        <f t="shared" si="8"/>
        <v>2452000</v>
      </c>
      <c r="R24" s="354">
        <f t="shared" si="8"/>
        <v>0</v>
      </c>
      <c r="S24" s="354">
        <f t="shared" si="8"/>
        <v>2724000</v>
      </c>
      <c r="T24" s="354">
        <f t="shared" si="8"/>
        <v>2724000</v>
      </c>
      <c r="U24" s="110"/>
    </row>
    <row r="27" spans="1:19" ht="15.75">
      <c r="A27" s="536" t="s">
        <v>485</v>
      </c>
      <c r="B27" s="537"/>
      <c r="C27" s="537"/>
      <c r="D27" s="537"/>
      <c r="E27" s="537"/>
      <c r="F27" s="537"/>
      <c r="G27" s="537"/>
      <c r="H27" s="537"/>
      <c r="I27" s="537"/>
      <c r="J27" s="537"/>
      <c r="K27" s="537"/>
      <c r="L27" s="537"/>
      <c r="M27" s="537"/>
      <c r="N27" s="537"/>
      <c r="O27" s="537"/>
      <c r="P27" s="537"/>
      <c r="Q27" s="537"/>
      <c r="R27" s="537"/>
      <c r="S27" s="538"/>
    </row>
    <row r="28" spans="1:19" ht="15.75">
      <c r="A28" s="387" t="s">
        <v>486</v>
      </c>
      <c r="B28" s="388"/>
      <c r="C28" s="388"/>
      <c r="D28" s="388"/>
      <c r="E28" s="388"/>
      <c r="F28" s="388"/>
      <c r="G28" s="388"/>
      <c r="H28" s="388"/>
      <c r="I28" s="388"/>
      <c r="J28" s="388"/>
      <c r="K28" s="388"/>
      <c r="L28" s="388"/>
      <c r="M28" s="388"/>
      <c r="N28" s="388"/>
      <c r="O28" s="388"/>
      <c r="P28" s="388"/>
      <c r="Q28" s="388"/>
      <c r="R28" s="388"/>
      <c r="S28" s="86"/>
    </row>
  </sheetData>
  <sheetProtection/>
  <mergeCells count="17">
    <mergeCell ref="A4:A6"/>
    <mergeCell ref="A7:A9"/>
    <mergeCell ref="A1:T1"/>
    <mergeCell ref="A3:T3"/>
    <mergeCell ref="E4:T4"/>
    <mergeCell ref="P5:R5"/>
    <mergeCell ref="D4:D6"/>
    <mergeCell ref="B4:C6"/>
    <mergeCell ref="B7:C9"/>
    <mergeCell ref="A22:C24"/>
    <mergeCell ref="B10:C12"/>
    <mergeCell ref="A13:A15"/>
    <mergeCell ref="B13:C15"/>
    <mergeCell ref="A16:A18"/>
    <mergeCell ref="B16:C18"/>
    <mergeCell ref="A19:C21"/>
    <mergeCell ref="A10:A12"/>
  </mergeCells>
  <printOptions horizontalCentered="1"/>
  <pageMargins left="0.15748031496062992" right="0.15748031496062992" top="0.1968503937007874" bottom="0.1968503937007874" header="0.5118110236220472" footer="0.5118110236220472"/>
  <pageSetup horizontalDpi="300" verticalDpi="300" orientation="portrait" paperSize="9" scale="70" r:id="rId1"/>
  <headerFooter alignWithMargins="0">
    <oddFooter>&amp;CSayfa &amp;P / &amp;N</oddFooter>
  </headerFooter>
</worksheet>
</file>

<file path=xl/worksheets/sheet8.xml><?xml version="1.0" encoding="utf-8"?>
<worksheet xmlns="http://schemas.openxmlformats.org/spreadsheetml/2006/main" xmlns:r="http://schemas.openxmlformats.org/officeDocument/2006/relationships">
  <dimension ref="A9:S43"/>
  <sheetViews>
    <sheetView zoomScalePageLayoutView="0" workbookViewId="0" topLeftCell="A2">
      <selection activeCell="I24" sqref="I24"/>
    </sheetView>
  </sheetViews>
  <sheetFormatPr defaultColWidth="9.140625" defaultRowHeight="12.75"/>
  <cols>
    <col min="1" max="1" width="20.57421875" style="28" customWidth="1"/>
    <col min="2" max="2" width="33.421875" style="28" customWidth="1"/>
    <col min="3" max="3" width="10.140625" style="28" customWidth="1"/>
    <col min="4" max="4" width="24.7109375" style="28" customWidth="1"/>
    <col min="5" max="5" width="14.140625" style="28" customWidth="1"/>
    <col min="6" max="6" width="4.57421875" style="28" hidden="1" customWidth="1"/>
    <col min="7" max="7" width="3.7109375" style="28" hidden="1" customWidth="1"/>
    <col min="8" max="8" width="10.28125" style="28" customWidth="1"/>
    <col min="9" max="9" width="14.57421875" style="28" customWidth="1"/>
    <col min="10" max="10" width="11.57421875" style="28" customWidth="1"/>
    <col min="11" max="11" width="0.2890625" style="28" hidden="1" customWidth="1"/>
    <col min="12" max="12" width="9.28125" style="28" bestFit="1" customWidth="1"/>
    <col min="13" max="13" width="12.8515625" style="28" customWidth="1"/>
    <col min="14" max="14" width="0.2890625" style="28" hidden="1" customWidth="1"/>
    <col min="15" max="15" width="8.8515625" style="28" customWidth="1"/>
    <col min="16" max="16" width="11.421875" style="28" bestFit="1" customWidth="1"/>
    <col min="17" max="17" width="0.13671875" style="28" customWidth="1"/>
    <col min="18" max="18" width="9.28125" style="28" bestFit="1" customWidth="1"/>
    <col min="19" max="19" width="8.8515625" style="28" customWidth="1"/>
    <col min="20" max="16384" width="9.140625" style="28" customWidth="1"/>
  </cols>
  <sheetData>
    <row r="1" ht="12.75" customHeight="1" hidden="1"/>
    <row r="2" ht="12.75" customHeight="1"/>
    <row r="3" ht="12.75" customHeight="1"/>
    <row r="4" ht="12.75" customHeight="1"/>
    <row r="5" ht="12.75" customHeight="1"/>
    <row r="6" ht="12.75" customHeight="1"/>
    <row r="7" ht="12.75" customHeight="1"/>
    <row r="8" ht="12.75" customHeight="1"/>
    <row r="9" spans="1:19" s="27" customFormat="1" ht="22.5" customHeight="1">
      <c r="A9" s="834" t="s">
        <v>468</v>
      </c>
      <c r="B9" s="972"/>
      <c r="C9" s="972"/>
      <c r="D9" s="972"/>
      <c r="E9" s="972"/>
      <c r="F9" s="972"/>
      <c r="G9" s="972"/>
      <c r="H9" s="972"/>
      <c r="I9" s="972"/>
      <c r="J9" s="972"/>
      <c r="K9" s="972"/>
      <c r="L9" s="972"/>
      <c r="M9" s="972"/>
      <c r="N9" s="972"/>
      <c r="O9" s="972"/>
      <c r="P9" s="972"/>
      <c r="Q9" s="972"/>
      <c r="R9" s="972"/>
      <c r="S9" s="972"/>
    </row>
    <row r="10" ht="12.75" customHeight="1"/>
    <row r="11" spans="1:18" s="16" customFormat="1" ht="21.75" customHeight="1">
      <c r="A11" s="16" t="s">
        <v>29</v>
      </c>
      <c r="C11" s="18"/>
      <c r="E11" s="18"/>
      <c r="F11" s="29"/>
      <c r="G11" s="29"/>
      <c r="H11" s="29"/>
      <c r="I11" s="29"/>
      <c r="J11" s="29"/>
      <c r="K11" s="29"/>
      <c r="L11" s="29"/>
      <c r="M11" s="29"/>
      <c r="N11" s="29"/>
      <c r="O11" s="29"/>
      <c r="P11" s="29"/>
      <c r="Q11" s="29"/>
      <c r="R11" s="29"/>
    </row>
    <row r="12" spans="1:19" s="16" customFormat="1" ht="21" customHeight="1" thickBot="1">
      <c r="A12" s="30" t="s">
        <v>123</v>
      </c>
      <c r="B12" s="30"/>
      <c r="C12" s="31"/>
      <c r="D12" s="30"/>
      <c r="E12" s="31"/>
      <c r="F12" s="32"/>
      <c r="G12" s="32"/>
      <c r="H12" s="32"/>
      <c r="I12" s="34"/>
      <c r="J12" s="34"/>
      <c r="K12" s="34"/>
      <c r="L12" s="34"/>
      <c r="M12" s="34"/>
      <c r="N12" s="34"/>
      <c r="O12" s="34"/>
      <c r="P12" s="864" t="s">
        <v>462</v>
      </c>
      <c r="Q12" s="977"/>
      <c r="R12" s="977"/>
      <c r="S12" s="977"/>
    </row>
    <row r="13" spans="1:19" s="22" customFormat="1" ht="76.5" customHeight="1" thickBot="1">
      <c r="A13" s="978" t="s">
        <v>126</v>
      </c>
      <c r="B13" s="979" t="s">
        <v>127</v>
      </c>
      <c r="C13" s="980" t="s">
        <v>33</v>
      </c>
      <c r="D13" s="978" t="s">
        <v>128</v>
      </c>
      <c r="E13" s="980" t="s">
        <v>34</v>
      </c>
      <c r="F13" s="1001" t="s">
        <v>124</v>
      </c>
      <c r="G13" s="1001"/>
      <c r="H13" s="1001"/>
      <c r="I13" s="393" t="s">
        <v>469</v>
      </c>
      <c r="J13" s="983" t="s">
        <v>252</v>
      </c>
      <c r="K13" s="984"/>
      <c r="L13" s="985"/>
      <c r="M13" s="983" t="s">
        <v>384</v>
      </c>
      <c r="N13" s="984"/>
      <c r="O13" s="985"/>
      <c r="P13" s="983" t="s">
        <v>470</v>
      </c>
      <c r="Q13" s="984"/>
      <c r="R13" s="985"/>
      <c r="S13" s="998" t="s">
        <v>478</v>
      </c>
    </row>
    <row r="14" spans="1:19" s="22" customFormat="1" ht="21.75" customHeight="1" thickBot="1">
      <c r="A14" s="978"/>
      <c r="B14" s="979"/>
      <c r="C14" s="980"/>
      <c r="D14" s="978"/>
      <c r="E14" s="980"/>
      <c r="F14" s="983" t="s">
        <v>130</v>
      </c>
      <c r="G14" s="985"/>
      <c r="H14" s="975" t="s">
        <v>125</v>
      </c>
      <c r="I14" s="975" t="s">
        <v>125</v>
      </c>
      <c r="J14" s="981" t="s">
        <v>122</v>
      </c>
      <c r="K14" s="973" t="s">
        <v>35</v>
      </c>
      <c r="L14" s="975" t="s">
        <v>125</v>
      </c>
      <c r="M14" s="981" t="s">
        <v>122</v>
      </c>
      <c r="N14" s="973" t="s">
        <v>35</v>
      </c>
      <c r="O14" s="975" t="s">
        <v>125</v>
      </c>
      <c r="P14" s="981" t="s">
        <v>122</v>
      </c>
      <c r="Q14" s="973" t="s">
        <v>35</v>
      </c>
      <c r="R14" s="975" t="s">
        <v>125</v>
      </c>
      <c r="S14" s="999"/>
    </row>
    <row r="15" spans="1:19" s="22" customFormat="1" ht="36" customHeight="1" thickBot="1">
      <c r="A15" s="978"/>
      <c r="B15" s="979"/>
      <c r="C15" s="980"/>
      <c r="D15" s="978"/>
      <c r="E15" s="980"/>
      <c r="F15" s="35" t="s">
        <v>89</v>
      </c>
      <c r="G15" s="35" t="s">
        <v>129</v>
      </c>
      <c r="H15" s="976"/>
      <c r="I15" s="976"/>
      <c r="J15" s="982"/>
      <c r="K15" s="974"/>
      <c r="L15" s="976"/>
      <c r="M15" s="982"/>
      <c r="N15" s="974"/>
      <c r="O15" s="976"/>
      <c r="P15" s="982"/>
      <c r="Q15" s="974"/>
      <c r="R15" s="976"/>
      <c r="S15" s="1000"/>
    </row>
    <row r="16" spans="1:19" s="36" customFormat="1" ht="22.5" customHeight="1" thickBot="1">
      <c r="A16" s="995" t="s">
        <v>121</v>
      </c>
      <c r="B16" s="996"/>
      <c r="C16" s="996"/>
      <c r="D16" s="996"/>
      <c r="E16" s="997"/>
      <c r="F16" s="218" t="e">
        <f aca="true" t="shared" si="0" ref="F16:S16">F19+F25</f>
        <v>#REF!</v>
      </c>
      <c r="G16" s="218" t="e">
        <f t="shared" si="0"/>
        <v>#REF!</v>
      </c>
      <c r="H16" s="218">
        <f t="shared" si="0"/>
        <v>0</v>
      </c>
      <c r="I16" s="218">
        <f t="shared" si="0"/>
        <v>0</v>
      </c>
      <c r="J16" s="218">
        <f t="shared" si="0"/>
        <v>0</v>
      </c>
      <c r="K16" s="218">
        <f t="shared" si="0"/>
        <v>0</v>
      </c>
      <c r="L16" s="218">
        <f t="shared" si="0"/>
        <v>0</v>
      </c>
      <c r="M16" s="218">
        <f t="shared" si="0"/>
        <v>0</v>
      </c>
      <c r="N16" s="218">
        <f t="shared" si="0"/>
        <v>0</v>
      </c>
      <c r="O16" s="218">
        <f t="shared" si="0"/>
        <v>0</v>
      </c>
      <c r="P16" s="218">
        <f t="shared" si="0"/>
        <v>0</v>
      </c>
      <c r="Q16" s="218">
        <f t="shared" si="0"/>
        <v>0</v>
      </c>
      <c r="R16" s="218">
        <f t="shared" si="0"/>
        <v>0</v>
      </c>
      <c r="S16" s="218">
        <f t="shared" si="0"/>
        <v>0</v>
      </c>
    </row>
    <row r="17" spans="1:19" s="17" customFormat="1" ht="4.5" customHeight="1" thickBot="1">
      <c r="A17" s="195"/>
      <c r="B17" s="195"/>
      <c r="C17" s="196"/>
      <c r="D17" s="195"/>
      <c r="E17" s="196"/>
      <c r="F17" s="197"/>
      <c r="G17" s="197"/>
      <c r="H17" s="197"/>
      <c r="I17" s="197"/>
      <c r="J17" s="197"/>
      <c r="K17" s="197"/>
      <c r="L17" s="197"/>
      <c r="M17" s="197"/>
      <c r="N17" s="197"/>
      <c r="O17" s="197"/>
      <c r="P17" s="197"/>
      <c r="Q17" s="197"/>
      <c r="R17" s="197"/>
      <c r="S17" s="197"/>
    </row>
    <row r="18" spans="1:19" s="17" customFormat="1" ht="17.25" customHeight="1" thickBot="1">
      <c r="A18" s="195"/>
      <c r="B18" s="195"/>
      <c r="C18" s="196"/>
      <c r="D18" s="195"/>
      <c r="E18" s="196"/>
      <c r="F18" s="197"/>
      <c r="G18" s="197"/>
      <c r="H18" s="197"/>
      <c r="I18" s="197"/>
      <c r="J18" s="527">
        <v>2452000</v>
      </c>
      <c r="K18" s="197"/>
      <c r="L18" s="197"/>
      <c r="M18" s="197">
        <v>2724000</v>
      </c>
      <c r="N18" s="197"/>
      <c r="O18" s="197"/>
      <c r="P18" s="527">
        <v>2724000</v>
      </c>
      <c r="Q18" s="197"/>
      <c r="R18" s="197"/>
      <c r="S18" s="197"/>
    </row>
    <row r="19" spans="1:19" s="37" customFormat="1" ht="21.75" customHeight="1" thickBot="1">
      <c r="A19" s="989" t="s">
        <v>19</v>
      </c>
      <c r="B19" s="990"/>
      <c r="C19" s="990"/>
      <c r="D19" s="990"/>
      <c r="E19" s="991"/>
      <c r="F19" s="198" t="e">
        <f aca="true" t="shared" si="1" ref="F19:S19">F21+F23</f>
        <v>#REF!</v>
      </c>
      <c r="G19" s="198" t="e">
        <f t="shared" si="1"/>
        <v>#REF!</v>
      </c>
      <c r="H19" s="198">
        <f t="shared" si="1"/>
        <v>0</v>
      </c>
      <c r="I19" s="198">
        <f t="shared" si="1"/>
        <v>0</v>
      </c>
      <c r="J19" s="198">
        <f t="shared" si="1"/>
        <v>0</v>
      </c>
      <c r="K19" s="198">
        <f t="shared" si="1"/>
        <v>0</v>
      </c>
      <c r="L19" s="198">
        <f t="shared" si="1"/>
        <v>0</v>
      </c>
      <c r="M19" s="198">
        <f t="shared" si="1"/>
        <v>0</v>
      </c>
      <c r="N19" s="198">
        <f t="shared" si="1"/>
        <v>0</v>
      </c>
      <c r="O19" s="198">
        <f t="shared" si="1"/>
        <v>0</v>
      </c>
      <c r="P19" s="198">
        <f>P21+P23</f>
        <v>0</v>
      </c>
      <c r="Q19" s="198">
        <f t="shared" si="1"/>
        <v>0</v>
      </c>
      <c r="R19" s="198">
        <f t="shared" si="1"/>
        <v>0</v>
      </c>
      <c r="S19" s="198">
        <f t="shared" si="1"/>
        <v>0</v>
      </c>
    </row>
    <row r="20" spans="1:19" s="17" customFormat="1" ht="4.5" customHeight="1" thickBot="1">
      <c r="A20" s="195"/>
      <c r="B20" s="195"/>
      <c r="C20" s="196"/>
      <c r="D20" s="195"/>
      <c r="E20" s="196"/>
      <c r="F20" s="197"/>
      <c r="G20" s="197"/>
      <c r="H20" s="197"/>
      <c r="I20" s="197"/>
      <c r="J20" s="197"/>
      <c r="K20" s="197"/>
      <c r="L20" s="197"/>
      <c r="M20" s="197"/>
      <c r="N20" s="197"/>
      <c r="O20" s="197"/>
      <c r="P20" s="197"/>
      <c r="Q20" s="197"/>
      <c r="R20" s="197"/>
      <c r="S20" s="197"/>
    </row>
    <row r="21" spans="1:19" s="5" customFormat="1" ht="21" customHeight="1" thickBot="1">
      <c r="A21" s="992" t="s">
        <v>480</v>
      </c>
      <c r="B21" s="993"/>
      <c r="C21" s="993"/>
      <c r="D21" s="993"/>
      <c r="E21" s="994"/>
      <c r="F21" s="189" t="e">
        <f>F22</f>
        <v>#REF!</v>
      </c>
      <c r="G21" s="189" t="e">
        <f>G22</f>
        <v>#REF!</v>
      </c>
      <c r="H21" s="189">
        <f>H22</f>
        <v>0</v>
      </c>
      <c r="I21" s="189">
        <f aca="true" t="shared" si="2" ref="I21:S21">I22</f>
        <v>0</v>
      </c>
      <c r="J21" s="189">
        <f t="shared" si="2"/>
        <v>0</v>
      </c>
      <c r="K21" s="189">
        <f t="shared" si="2"/>
        <v>0</v>
      </c>
      <c r="L21" s="189">
        <f t="shared" si="2"/>
        <v>0</v>
      </c>
      <c r="M21" s="189">
        <f t="shared" si="2"/>
        <v>0</v>
      </c>
      <c r="N21" s="189">
        <f t="shared" si="2"/>
        <v>0</v>
      </c>
      <c r="O21" s="189">
        <f t="shared" si="2"/>
        <v>0</v>
      </c>
      <c r="P21" s="189">
        <f t="shared" si="2"/>
        <v>0</v>
      </c>
      <c r="Q21" s="189">
        <f t="shared" si="2"/>
        <v>0</v>
      </c>
      <c r="R21" s="189">
        <f t="shared" si="2"/>
        <v>0</v>
      </c>
      <c r="S21" s="189">
        <f t="shared" si="2"/>
        <v>0</v>
      </c>
    </row>
    <row r="22" spans="1:19" s="21" customFormat="1" ht="30" customHeight="1" thickBot="1">
      <c r="A22" s="219"/>
      <c r="B22" s="220"/>
      <c r="C22" s="221"/>
      <c r="D22" s="220"/>
      <c r="E22" s="221"/>
      <c r="F22" s="209" t="e">
        <f>#REF!+#REF!</f>
        <v>#REF!</v>
      </c>
      <c r="G22" s="209" t="e">
        <f>#REF!+#REF!</f>
        <v>#REF!</v>
      </c>
      <c r="H22" s="209">
        <f>I22+L22</f>
        <v>0</v>
      </c>
      <c r="I22" s="209">
        <v>0</v>
      </c>
      <c r="J22" s="209">
        <v>0</v>
      </c>
      <c r="K22" s="222">
        <v>0</v>
      </c>
      <c r="L22" s="209">
        <f>SUM(J22:K22)</f>
        <v>0</v>
      </c>
      <c r="M22" s="209">
        <v>0</v>
      </c>
      <c r="N22" s="222">
        <v>0</v>
      </c>
      <c r="O22" s="209">
        <f>SUM(M22:N22)</f>
        <v>0</v>
      </c>
      <c r="P22" s="209">
        <v>0</v>
      </c>
      <c r="Q22" s="222">
        <v>0</v>
      </c>
      <c r="R22" s="209">
        <f>SUM(P22:Q22)</f>
        <v>0</v>
      </c>
      <c r="S22" s="223">
        <f>L22+O22+R22</f>
        <v>0</v>
      </c>
    </row>
    <row r="23" spans="1:19" s="5" customFormat="1" ht="21" customHeight="1" thickBot="1">
      <c r="A23" s="992" t="s">
        <v>481</v>
      </c>
      <c r="B23" s="993"/>
      <c r="C23" s="993"/>
      <c r="D23" s="993"/>
      <c r="E23" s="994"/>
      <c r="F23" s="224" t="e">
        <f>F24</f>
        <v>#REF!</v>
      </c>
      <c r="G23" s="224" t="e">
        <f aca="true" t="shared" si="3" ref="G23:S23">G24</f>
        <v>#REF!</v>
      </c>
      <c r="H23" s="224">
        <f t="shared" si="3"/>
        <v>0</v>
      </c>
      <c r="I23" s="224">
        <f t="shared" si="3"/>
        <v>0</v>
      </c>
      <c r="J23" s="224">
        <f t="shared" si="3"/>
        <v>0</v>
      </c>
      <c r="K23" s="224">
        <f t="shared" si="3"/>
        <v>0</v>
      </c>
      <c r="L23" s="224">
        <f t="shared" si="3"/>
        <v>0</v>
      </c>
      <c r="M23" s="224">
        <f t="shared" si="3"/>
        <v>0</v>
      </c>
      <c r="N23" s="224">
        <f t="shared" si="3"/>
        <v>0</v>
      </c>
      <c r="O23" s="224">
        <f t="shared" si="3"/>
        <v>0</v>
      </c>
      <c r="P23" s="224">
        <f t="shared" si="3"/>
        <v>0</v>
      </c>
      <c r="Q23" s="224">
        <f t="shared" si="3"/>
        <v>0</v>
      </c>
      <c r="R23" s="224">
        <f t="shared" si="3"/>
        <v>0</v>
      </c>
      <c r="S23" s="224">
        <f t="shared" si="3"/>
        <v>0</v>
      </c>
    </row>
    <row r="24" spans="1:19" s="21" customFormat="1" ht="54.75" customHeight="1" thickBot="1">
      <c r="A24" s="225" t="s">
        <v>134</v>
      </c>
      <c r="B24" s="505" t="str">
        <f>'[1]YATIRIM TEKLİF TABLO KUR.'!C9</f>
        <v>Merkezi Araştırma Laboratuarı</v>
      </c>
      <c r="C24" s="191" t="s">
        <v>21</v>
      </c>
      <c r="D24" s="190"/>
      <c r="E24" s="191"/>
      <c r="F24" s="192" t="e">
        <f>#REF!+#REF!+#REF!+#REF!</f>
        <v>#REF!</v>
      </c>
      <c r="G24" s="192" t="e">
        <f>#REF!+#REF!+#REF!+#REF!</f>
        <v>#REF!</v>
      </c>
      <c r="H24" s="192"/>
      <c r="I24" s="192"/>
      <c r="J24" s="192"/>
      <c r="K24" s="193"/>
      <c r="L24" s="506">
        <f>SUM(J24:K24)</f>
        <v>0</v>
      </c>
      <c r="M24" s="192"/>
      <c r="N24" s="193"/>
      <c r="O24" s="507">
        <f>SUM(M24:N24)</f>
        <v>0</v>
      </c>
      <c r="P24" s="209"/>
      <c r="Q24" s="193">
        <v>0</v>
      </c>
      <c r="R24" s="506">
        <f>SUM(P24:Q24)</f>
        <v>0</v>
      </c>
      <c r="S24" s="194">
        <f>L24+O24+R24</f>
        <v>0</v>
      </c>
    </row>
    <row r="25" spans="1:19" s="37" customFormat="1" ht="21.75" customHeight="1" thickBot="1">
      <c r="A25" s="989" t="s">
        <v>20</v>
      </c>
      <c r="B25" s="990"/>
      <c r="C25" s="990"/>
      <c r="D25" s="990"/>
      <c r="E25" s="991"/>
      <c r="F25" s="198" t="e">
        <f aca="true" t="shared" si="4" ref="F25:S25">F26+F28</f>
        <v>#REF!</v>
      </c>
      <c r="G25" s="198" t="e">
        <f t="shared" si="4"/>
        <v>#REF!</v>
      </c>
      <c r="H25" s="198">
        <f t="shared" si="4"/>
        <v>0</v>
      </c>
      <c r="I25" s="198">
        <f t="shared" si="4"/>
        <v>0</v>
      </c>
      <c r="J25" s="198">
        <f t="shared" si="4"/>
        <v>0</v>
      </c>
      <c r="K25" s="198">
        <f t="shared" si="4"/>
        <v>0</v>
      </c>
      <c r="L25" s="198">
        <f t="shared" si="4"/>
        <v>0</v>
      </c>
      <c r="M25" s="198">
        <f t="shared" si="4"/>
        <v>0</v>
      </c>
      <c r="N25" s="198">
        <f t="shared" si="4"/>
        <v>0</v>
      </c>
      <c r="O25" s="198">
        <f t="shared" si="4"/>
        <v>0</v>
      </c>
      <c r="P25" s="198">
        <f t="shared" si="4"/>
        <v>0</v>
      </c>
      <c r="Q25" s="198">
        <f t="shared" si="4"/>
        <v>0</v>
      </c>
      <c r="R25" s="198">
        <f t="shared" si="4"/>
        <v>0</v>
      </c>
      <c r="S25" s="198">
        <f t="shared" si="4"/>
        <v>0</v>
      </c>
    </row>
    <row r="26" spans="1:19" s="5" customFormat="1" ht="16.5" customHeight="1" thickBot="1">
      <c r="A26" s="992" t="s">
        <v>480</v>
      </c>
      <c r="B26" s="993"/>
      <c r="C26" s="993"/>
      <c r="D26" s="993"/>
      <c r="E26" s="994"/>
      <c r="F26" s="189" t="e">
        <f aca="true" t="shared" si="5" ref="F26:S26">SUM(F27:F27)</f>
        <v>#REF!</v>
      </c>
      <c r="G26" s="189" t="e">
        <f t="shared" si="5"/>
        <v>#REF!</v>
      </c>
      <c r="H26" s="189">
        <f t="shared" si="5"/>
        <v>0</v>
      </c>
      <c r="I26" s="189">
        <f t="shared" si="5"/>
        <v>0</v>
      </c>
      <c r="J26" s="189">
        <f t="shared" si="5"/>
        <v>0</v>
      </c>
      <c r="K26" s="189">
        <f t="shared" si="5"/>
        <v>0</v>
      </c>
      <c r="L26" s="189">
        <f t="shared" si="5"/>
        <v>0</v>
      </c>
      <c r="M26" s="189">
        <f t="shared" si="5"/>
        <v>0</v>
      </c>
      <c r="N26" s="189">
        <f t="shared" si="5"/>
        <v>0</v>
      </c>
      <c r="O26" s="189">
        <f t="shared" si="5"/>
        <v>0</v>
      </c>
      <c r="P26" s="189">
        <f t="shared" si="5"/>
        <v>0</v>
      </c>
      <c r="Q26" s="189">
        <f t="shared" si="5"/>
        <v>0</v>
      </c>
      <c r="R26" s="189">
        <f t="shared" si="5"/>
        <v>0</v>
      </c>
      <c r="S26" s="189">
        <f t="shared" si="5"/>
        <v>0</v>
      </c>
    </row>
    <row r="27" spans="1:19" s="21" customFormat="1" ht="37.5" customHeight="1" hidden="1" thickBot="1">
      <c r="A27" s="227" t="s">
        <v>2</v>
      </c>
      <c r="B27" s="200" t="s">
        <v>250</v>
      </c>
      <c r="C27" s="201" t="s">
        <v>21</v>
      </c>
      <c r="D27" s="220" t="s">
        <v>61</v>
      </c>
      <c r="E27" s="199"/>
      <c r="F27" s="202" t="e">
        <f>#REF!</f>
        <v>#REF!</v>
      </c>
      <c r="G27" s="202" t="e">
        <f>#REF!</f>
        <v>#REF!</v>
      </c>
      <c r="H27" s="192">
        <f>I27+L27</f>
        <v>0</v>
      </c>
      <c r="I27" s="202"/>
      <c r="J27" s="202">
        <v>0</v>
      </c>
      <c r="K27" s="203">
        <v>0</v>
      </c>
      <c r="L27" s="202">
        <f>SUM(J27:K27)</f>
        <v>0</v>
      </c>
      <c r="M27" s="202">
        <v>0</v>
      </c>
      <c r="N27" s="203">
        <v>0</v>
      </c>
      <c r="O27" s="202">
        <f>SUM(M27:N27)</f>
        <v>0</v>
      </c>
      <c r="P27" s="202">
        <v>0</v>
      </c>
      <c r="Q27" s="203">
        <v>0</v>
      </c>
      <c r="R27" s="202">
        <f>SUM(P27:Q27)</f>
        <v>0</v>
      </c>
      <c r="S27" s="204">
        <f>L27+O27+R27</f>
        <v>0</v>
      </c>
    </row>
    <row r="28" spans="1:19" s="5" customFormat="1" ht="21" customHeight="1" thickBot="1">
      <c r="A28" s="992" t="s">
        <v>481</v>
      </c>
      <c r="B28" s="993"/>
      <c r="C28" s="993"/>
      <c r="D28" s="993"/>
      <c r="E28" s="994"/>
      <c r="F28" s="189" t="e">
        <f>SUM(F29:F33)</f>
        <v>#REF!</v>
      </c>
      <c r="G28" s="189" t="e">
        <f aca="true" t="shared" si="6" ref="G28:S28">SUM(G29:G33)</f>
        <v>#REF!</v>
      </c>
      <c r="H28" s="189">
        <f t="shared" si="6"/>
        <v>0</v>
      </c>
      <c r="I28" s="189">
        <f t="shared" si="6"/>
        <v>0</v>
      </c>
      <c r="J28" s="189">
        <f t="shared" si="6"/>
        <v>0</v>
      </c>
      <c r="K28" s="189">
        <f t="shared" si="6"/>
        <v>0</v>
      </c>
      <c r="L28" s="189">
        <f t="shared" si="6"/>
        <v>0</v>
      </c>
      <c r="M28" s="189">
        <f t="shared" si="6"/>
        <v>0</v>
      </c>
      <c r="N28" s="189">
        <f t="shared" si="6"/>
        <v>0</v>
      </c>
      <c r="O28" s="189">
        <f t="shared" si="6"/>
        <v>0</v>
      </c>
      <c r="P28" s="189">
        <f t="shared" si="6"/>
        <v>0</v>
      </c>
      <c r="Q28" s="189">
        <f t="shared" si="6"/>
        <v>0</v>
      </c>
      <c r="R28" s="189">
        <f t="shared" si="6"/>
        <v>0</v>
      </c>
      <c r="S28" s="189">
        <f t="shared" si="6"/>
        <v>0</v>
      </c>
    </row>
    <row r="29" spans="1:19" s="21" customFormat="1" ht="16.5" thickBot="1">
      <c r="A29" s="228" t="s">
        <v>2</v>
      </c>
      <c r="B29" s="508"/>
      <c r="C29" s="221"/>
      <c r="D29" s="190"/>
      <c r="E29" s="221"/>
      <c r="F29" s="208" t="e">
        <f>#REF!+#REF!+#REF!+#REF!</f>
        <v>#REF!</v>
      </c>
      <c r="G29" s="208" t="e">
        <f>#REF!+#REF!+#REF!+#REF!</f>
        <v>#REF!</v>
      </c>
      <c r="H29" s="208"/>
      <c r="I29" s="208">
        <v>0</v>
      </c>
      <c r="J29" s="208"/>
      <c r="K29" s="210">
        <v>0</v>
      </c>
      <c r="L29" s="509">
        <f>SUM(J29:K29)</f>
        <v>0</v>
      </c>
      <c r="M29" s="208"/>
      <c r="N29" s="210">
        <v>0</v>
      </c>
      <c r="O29" s="509">
        <f>SUM(M29:N29)</f>
        <v>0</v>
      </c>
      <c r="P29" s="208"/>
      <c r="Q29" s="210">
        <v>0</v>
      </c>
      <c r="R29" s="509">
        <f>SUM(P29:Q29)</f>
        <v>0</v>
      </c>
      <c r="S29" s="211">
        <f>L29+O29+R29</f>
        <v>0</v>
      </c>
    </row>
    <row r="30" spans="1:19" s="21" customFormat="1" ht="30" customHeight="1" hidden="1">
      <c r="A30" s="228"/>
      <c r="B30" s="220"/>
      <c r="C30" s="221"/>
      <c r="D30" s="190"/>
      <c r="E30" s="221"/>
      <c r="F30" s="208"/>
      <c r="G30" s="208"/>
      <c r="H30" s="208"/>
      <c r="I30" s="208"/>
      <c r="J30" s="208"/>
      <c r="K30" s="210"/>
      <c r="L30" s="208"/>
      <c r="M30" s="208"/>
      <c r="N30" s="210"/>
      <c r="O30" s="208"/>
      <c r="P30" s="208"/>
      <c r="Q30" s="210"/>
      <c r="R30" s="208"/>
      <c r="S30" s="211"/>
    </row>
    <row r="31" spans="1:19" s="21" customFormat="1" ht="30" customHeight="1" hidden="1">
      <c r="A31" s="219"/>
      <c r="B31" s="220"/>
      <c r="C31" s="221"/>
      <c r="D31" s="206"/>
      <c r="E31" s="221"/>
      <c r="F31" s="208" t="e">
        <f>#REF!+#REF!+#REF!+#REF!</f>
        <v>#REF!</v>
      </c>
      <c r="G31" s="208" t="e">
        <f>#REF!+#REF!+#REF!+#REF!</f>
        <v>#REF!</v>
      </c>
      <c r="H31" s="208"/>
      <c r="I31" s="208"/>
      <c r="J31" s="208"/>
      <c r="K31" s="210"/>
      <c r="L31" s="208"/>
      <c r="M31" s="208"/>
      <c r="N31" s="210"/>
      <c r="O31" s="208"/>
      <c r="P31" s="208"/>
      <c r="Q31" s="210"/>
      <c r="R31" s="208"/>
      <c r="S31" s="211"/>
    </row>
    <row r="32" spans="1:19" s="21" customFormat="1" ht="21.75" customHeight="1">
      <c r="A32" s="528" t="s">
        <v>2</v>
      </c>
      <c r="B32" s="229"/>
      <c r="C32" s="207"/>
      <c r="D32" s="206"/>
      <c r="E32" s="207"/>
      <c r="F32" s="208" t="e">
        <f>#REF!+#REF!+#REF!+#REF!</f>
        <v>#REF!</v>
      </c>
      <c r="G32" s="208" t="e">
        <f>#REF!+#REF!+#REF!+#REF!</f>
        <v>#REF!</v>
      </c>
      <c r="H32" s="208">
        <f>S32</f>
        <v>0</v>
      </c>
      <c r="I32" s="208">
        <v>0</v>
      </c>
      <c r="J32" s="208">
        <v>0</v>
      </c>
      <c r="K32" s="210">
        <v>0</v>
      </c>
      <c r="L32" s="208">
        <f>SUM(J32:K32)</f>
        <v>0</v>
      </c>
      <c r="M32" s="208">
        <v>0</v>
      </c>
      <c r="N32" s="210">
        <v>0</v>
      </c>
      <c r="O32" s="208">
        <f>SUM(M32:N32)</f>
        <v>0</v>
      </c>
      <c r="P32" s="208">
        <v>0</v>
      </c>
      <c r="Q32" s="210">
        <v>0</v>
      </c>
      <c r="R32" s="208">
        <f>SUM(P32:Q32)</f>
        <v>0</v>
      </c>
      <c r="S32" s="211">
        <f>L32+O32+R32</f>
        <v>0</v>
      </c>
    </row>
    <row r="33" spans="1:19" s="21" customFormat="1" ht="27.75" customHeight="1" thickBot="1">
      <c r="A33" s="212"/>
      <c r="B33" s="213"/>
      <c r="C33" s="214"/>
      <c r="D33" s="213"/>
      <c r="E33" s="214"/>
      <c r="F33" s="215" t="e">
        <f>#REF!+#REF!+#REF!+#REF!</f>
        <v>#REF!</v>
      </c>
      <c r="G33" s="215" t="e">
        <f>#REF!+#REF!+#REF!+#REF!</f>
        <v>#REF!</v>
      </c>
      <c r="H33" s="215">
        <f>S33</f>
        <v>0</v>
      </c>
      <c r="I33" s="215">
        <v>0</v>
      </c>
      <c r="J33" s="215">
        <v>0</v>
      </c>
      <c r="K33" s="216">
        <v>0</v>
      </c>
      <c r="L33" s="215">
        <f>SUM(J33:K33)</f>
        <v>0</v>
      </c>
      <c r="M33" s="215">
        <v>0</v>
      </c>
      <c r="N33" s="216">
        <v>0</v>
      </c>
      <c r="O33" s="215">
        <f>SUM(M33:N33)</f>
        <v>0</v>
      </c>
      <c r="P33" s="215">
        <v>0</v>
      </c>
      <c r="Q33" s="216">
        <v>0</v>
      </c>
      <c r="R33" s="215">
        <f>SUM(P33:Q33)</f>
        <v>0</v>
      </c>
      <c r="S33" s="217">
        <f>L33+O33+R33</f>
        <v>0</v>
      </c>
    </row>
    <row r="34" spans="1:18" s="21" customFormat="1" ht="12.75" customHeight="1">
      <c r="A34" s="16"/>
      <c r="B34" s="16"/>
      <c r="C34" s="18"/>
      <c r="D34" s="18"/>
      <c r="E34" s="19"/>
      <c r="F34" s="20"/>
      <c r="G34" s="20"/>
      <c r="H34" s="20"/>
      <c r="I34" s="20"/>
      <c r="J34" s="20"/>
      <c r="K34" s="20"/>
      <c r="L34" s="20"/>
      <c r="M34" s="20"/>
      <c r="N34" s="20"/>
      <c r="O34" s="20"/>
      <c r="P34" s="20"/>
      <c r="Q34" s="20"/>
      <c r="R34" s="20"/>
    </row>
    <row r="35" spans="1:19" s="39" customFormat="1" ht="15" customHeight="1">
      <c r="A35" s="38" t="s">
        <v>105</v>
      </c>
      <c r="B35" s="986" t="s">
        <v>0</v>
      </c>
      <c r="C35" s="987"/>
      <c r="D35" s="987"/>
      <c r="E35" s="987"/>
      <c r="F35" s="987"/>
      <c r="G35" s="987"/>
      <c r="H35" s="987"/>
      <c r="I35" s="987"/>
      <c r="J35" s="987"/>
      <c r="K35" s="987"/>
      <c r="L35" s="987"/>
      <c r="M35" s="987"/>
      <c r="N35" s="987"/>
      <c r="O35" s="987"/>
      <c r="P35" s="987"/>
      <c r="Q35" s="987"/>
      <c r="R35" s="987"/>
      <c r="S35" s="987"/>
    </row>
    <row r="36" spans="1:18" s="40" customFormat="1" ht="7.5" customHeight="1">
      <c r="A36" s="24"/>
      <c r="B36" s="22"/>
      <c r="C36" s="24"/>
      <c r="D36" s="24"/>
      <c r="E36" s="24"/>
      <c r="F36" s="25"/>
      <c r="G36" s="25"/>
      <c r="H36" s="26"/>
      <c r="I36" s="26"/>
      <c r="J36" s="26"/>
      <c r="K36" s="26"/>
      <c r="L36" s="26"/>
      <c r="M36" s="26"/>
      <c r="N36" s="26"/>
      <c r="O36" s="26"/>
      <c r="P36" s="26"/>
      <c r="Q36" s="26"/>
      <c r="R36" s="26"/>
    </row>
    <row r="37" spans="1:19" s="39" customFormat="1" ht="15" customHeight="1">
      <c r="A37" s="41"/>
      <c r="B37" s="986" t="s">
        <v>479</v>
      </c>
      <c r="C37" s="987"/>
      <c r="D37" s="987"/>
      <c r="E37" s="987"/>
      <c r="F37" s="987"/>
      <c r="G37" s="987"/>
      <c r="H37" s="987"/>
      <c r="I37" s="987"/>
      <c r="J37" s="987"/>
      <c r="K37" s="987"/>
      <c r="L37" s="987"/>
      <c r="M37" s="987"/>
      <c r="N37" s="987"/>
      <c r="O37" s="987"/>
      <c r="P37" s="987"/>
      <c r="Q37" s="987"/>
      <c r="R37" s="987"/>
      <c r="S37" s="987"/>
    </row>
    <row r="38" spans="1:18" s="40" customFormat="1" ht="5.25" customHeight="1">
      <c r="A38" s="24"/>
      <c r="B38" s="22"/>
      <c r="C38" s="24"/>
      <c r="D38" s="24"/>
      <c r="E38" s="24"/>
      <c r="F38" s="25"/>
      <c r="G38" s="25"/>
      <c r="H38" s="26"/>
      <c r="I38" s="26"/>
      <c r="J38" s="26"/>
      <c r="K38" s="26"/>
      <c r="L38" s="26"/>
      <c r="M38" s="26"/>
      <c r="N38" s="26"/>
      <c r="O38" s="26"/>
      <c r="P38" s="26"/>
      <c r="Q38" s="26"/>
      <c r="R38" s="26"/>
    </row>
    <row r="39" spans="1:19" s="39" customFormat="1" ht="15" customHeight="1">
      <c r="A39" s="23" t="s">
        <v>1</v>
      </c>
      <c r="B39" s="988" t="s">
        <v>49</v>
      </c>
      <c r="C39" s="988"/>
      <c r="D39" s="988"/>
      <c r="E39" s="988"/>
      <c r="F39" s="988"/>
      <c r="G39" s="988"/>
      <c r="H39" s="988"/>
      <c r="I39" s="988"/>
      <c r="J39" s="988"/>
      <c r="K39" s="988"/>
      <c r="L39" s="988"/>
      <c r="M39" s="988"/>
      <c r="N39" s="988"/>
      <c r="O39" s="988"/>
      <c r="P39" s="988"/>
      <c r="Q39" s="988"/>
      <c r="R39" s="988"/>
      <c r="S39" s="988"/>
    </row>
    <row r="41" spans="1:9" ht="12.75">
      <c r="A41" s="514"/>
      <c r="B41" s="417"/>
      <c r="C41" s="417"/>
      <c r="D41" s="417"/>
      <c r="E41" s="417"/>
      <c r="F41" s="417"/>
      <c r="G41" s="514"/>
      <c r="H41" s="514"/>
      <c r="I41" s="514"/>
    </row>
    <row r="42" spans="1:9" ht="21.75" customHeight="1">
      <c r="A42" s="514"/>
      <c r="B42" s="529" t="s">
        <v>484</v>
      </c>
      <c r="C42" s="530"/>
      <c r="D42" s="530"/>
      <c r="E42" s="530"/>
      <c r="F42" s="531"/>
      <c r="G42" s="514"/>
      <c r="H42" s="514"/>
      <c r="I42" s="514"/>
    </row>
    <row r="43" spans="2:10" ht="22.5" customHeight="1">
      <c r="B43" s="529" t="s">
        <v>490</v>
      </c>
      <c r="C43" s="530"/>
      <c r="D43" s="530"/>
      <c r="E43" s="530"/>
      <c r="F43" s="531"/>
      <c r="G43" s="539"/>
      <c r="H43" s="539"/>
      <c r="I43" s="539"/>
      <c r="J43" s="539"/>
    </row>
  </sheetData>
  <sheetProtection/>
  <mergeCells count="34">
    <mergeCell ref="J14:J15"/>
    <mergeCell ref="B35:S35"/>
    <mergeCell ref="A16:E16"/>
    <mergeCell ref="O14:O15"/>
    <mergeCell ref="S13:S15"/>
    <mergeCell ref="F14:G14"/>
    <mergeCell ref="H14:H15"/>
    <mergeCell ref="I14:I15"/>
    <mergeCell ref="F13:H13"/>
    <mergeCell ref="J13:L13"/>
    <mergeCell ref="B37:S37"/>
    <mergeCell ref="B39:S39"/>
    <mergeCell ref="A19:E19"/>
    <mergeCell ref="A21:E21"/>
    <mergeCell ref="A23:E23"/>
    <mergeCell ref="A25:E25"/>
    <mergeCell ref="A26:E26"/>
    <mergeCell ref="A28:E28"/>
    <mergeCell ref="M13:O13"/>
    <mergeCell ref="P13:R13"/>
    <mergeCell ref="R14:R15"/>
    <mergeCell ref="Q14:Q15"/>
    <mergeCell ref="P14:P15"/>
    <mergeCell ref="N14:N15"/>
    <mergeCell ref="A9:S9"/>
    <mergeCell ref="K14:K15"/>
    <mergeCell ref="L14:L15"/>
    <mergeCell ref="P12:S12"/>
    <mergeCell ref="A13:A15"/>
    <mergeCell ref="B13:B15"/>
    <mergeCell ref="C13:C15"/>
    <mergeCell ref="M14:M15"/>
    <mergeCell ref="E13:E15"/>
    <mergeCell ref="D13:D15"/>
  </mergeCells>
  <printOptions/>
  <pageMargins left="0.03937007874015748" right="0" top="0.5511811023622047" bottom="0.35433070866141736" header="0.31496062992125984" footer="0.31496062992125984"/>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dimension ref="A1:AG65"/>
  <sheetViews>
    <sheetView zoomScalePageLayoutView="0" workbookViewId="0" topLeftCell="A1">
      <selection activeCell="U8" sqref="U8"/>
    </sheetView>
  </sheetViews>
  <sheetFormatPr defaultColWidth="9.140625" defaultRowHeight="12.75"/>
  <cols>
    <col min="1" max="1" width="14.00390625" style="0" customWidth="1"/>
    <col min="2" max="2" width="11.00390625" style="0" customWidth="1"/>
    <col min="3" max="3" width="10.8515625" style="0" customWidth="1"/>
    <col min="4" max="4" width="7.421875" style="0" customWidth="1"/>
    <col min="5" max="5" width="10.7109375" style="0" customWidth="1"/>
    <col min="6" max="6" width="29.8515625" style="0" customWidth="1"/>
    <col min="7" max="13" width="9.140625" style="0" hidden="1" customWidth="1"/>
    <col min="14" max="14" width="12.8515625" style="0" hidden="1" customWidth="1"/>
    <col min="15" max="15" width="14.140625" style="0" hidden="1" customWidth="1"/>
    <col min="16" max="16" width="13.7109375" style="0" hidden="1" customWidth="1"/>
    <col min="17" max="17" width="13.28125" style="0" hidden="1" customWidth="1"/>
    <col min="18" max="18" width="13.140625" style="0" hidden="1" customWidth="1"/>
    <col min="19" max="20" width="13.140625" style="0" customWidth="1"/>
    <col min="21" max="21" width="13.421875" style="0" customWidth="1"/>
    <col min="22" max="22" width="13.57421875" style="0" customWidth="1"/>
    <col min="23" max="23" width="13.140625" style="551" customWidth="1"/>
    <col min="24" max="24" width="10.7109375" style="0" hidden="1" customWidth="1"/>
    <col min="25" max="25" width="13.00390625" style="0" customWidth="1"/>
    <col min="26" max="26" width="12.421875" style="0" customWidth="1"/>
    <col min="27" max="27" width="11.421875" style="0" customWidth="1"/>
    <col min="28" max="28" width="10.7109375" style="0" hidden="1" customWidth="1"/>
    <col min="29" max="29" width="12.57421875" style="0" customWidth="1"/>
    <col min="30" max="30" width="13.28125" style="0" customWidth="1"/>
    <col min="31" max="31" width="12.8515625" style="0" customWidth="1"/>
    <col min="32" max="32" width="10.7109375" style="0" hidden="1" customWidth="1"/>
    <col min="33" max="33" width="0.13671875" style="0" customWidth="1"/>
  </cols>
  <sheetData>
    <row r="1" spans="1:33" ht="13.5" thickBot="1">
      <c r="A1" s="567" t="s">
        <v>99</v>
      </c>
      <c r="B1" s="567"/>
      <c r="C1" s="567"/>
      <c r="D1" s="567"/>
      <c r="E1" s="567"/>
      <c r="F1" s="567"/>
      <c r="G1" s="568"/>
      <c r="H1" s="568"/>
      <c r="I1" s="568"/>
      <c r="J1" s="568"/>
      <c r="K1" s="568"/>
      <c r="L1" s="568"/>
      <c r="M1" s="568"/>
      <c r="N1" s="568"/>
      <c r="O1" s="568"/>
      <c r="P1" s="568"/>
      <c r="Q1" s="568"/>
      <c r="R1" s="568"/>
      <c r="S1" s="568"/>
      <c r="T1" s="568"/>
      <c r="U1" s="568"/>
      <c r="V1" s="568"/>
      <c r="W1" s="569"/>
      <c r="X1" s="568"/>
      <c r="Y1" s="568"/>
      <c r="Z1" s="568"/>
      <c r="AA1" s="568"/>
      <c r="AB1" s="568"/>
      <c r="AC1" s="568"/>
      <c r="AD1" s="568"/>
      <c r="AE1" s="568"/>
      <c r="AF1" s="568"/>
      <c r="AG1" s="568"/>
    </row>
    <row r="2" spans="1:33" ht="16.5" thickBot="1">
      <c r="A2" s="1030" t="s">
        <v>22</v>
      </c>
      <c r="B2" s="1039"/>
      <c r="C2" s="1039"/>
      <c r="D2" s="1039"/>
      <c r="E2" s="1039"/>
      <c r="F2" s="1040"/>
      <c r="G2" s="570">
        <v>2006</v>
      </c>
      <c r="H2" s="570">
        <v>2007</v>
      </c>
      <c r="I2" s="570" t="s">
        <v>31</v>
      </c>
      <c r="J2" s="570" t="s">
        <v>100</v>
      </c>
      <c r="K2" s="570" t="s">
        <v>101</v>
      </c>
      <c r="L2" s="570" t="s">
        <v>32</v>
      </c>
      <c r="M2" s="570" t="s">
        <v>17</v>
      </c>
      <c r="N2" s="555" t="s">
        <v>87</v>
      </c>
      <c r="O2" s="1011" t="s">
        <v>135</v>
      </c>
      <c r="P2" s="1012"/>
      <c r="Q2" s="1012"/>
      <c r="R2" s="1013"/>
      <c r="S2" s="556" t="s">
        <v>137</v>
      </c>
      <c r="T2" s="556" t="s">
        <v>222</v>
      </c>
      <c r="U2" s="1011" t="s">
        <v>253</v>
      </c>
      <c r="V2" s="1012"/>
      <c r="W2" s="1012"/>
      <c r="X2" s="1013"/>
      <c r="Y2" s="1011" t="s">
        <v>387</v>
      </c>
      <c r="Z2" s="1012"/>
      <c r="AA2" s="1012"/>
      <c r="AB2" s="1013"/>
      <c r="AC2" s="1011" t="s">
        <v>471</v>
      </c>
      <c r="AD2" s="1012"/>
      <c r="AE2" s="1012"/>
      <c r="AF2" s="1013"/>
      <c r="AG2" s="1015" t="s">
        <v>491</v>
      </c>
    </row>
    <row r="3" spans="1:33" ht="39" thickBot="1">
      <c r="A3" s="1036" t="s">
        <v>575</v>
      </c>
      <c r="B3" s="1037"/>
      <c r="C3" s="1037"/>
      <c r="D3" s="1037"/>
      <c r="E3" s="1037"/>
      <c r="F3" s="1038"/>
      <c r="G3" s="566" t="s">
        <v>102</v>
      </c>
      <c r="H3" s="566" t="s">
        <v>102</v>
      </c>
      <c r="I3" s="571" t="s">
        <v>102</v>
      </c>
      <c r="J3" s="558" t="s">
        <v>102</v>
      </c>
      <c r="K3" s="558" t="s">
        <v>102</v>
      </c>
      <c r="L3" s="558" t="s">
        <v>102</v>
      </c>
      <c r="M3" s="558" t="s">
        <v>102</v>
      </c>
      <c r="N3" s="572" t="s">
        <v>102</v>
      </c>
      <c r="O3" s="546" t="s">
        <v>85</v>
      </c>
      <c r="P3" s="547" t="s">
        <v>84</v>
      </c>
      <c r="Q3" s="548" t="s">
        <v>86</v>
      </c>
      <c r="R3" s="572" t="s">
        <v>102</v>
      </c>
      <c r="S3" s="573" t="s">
        <v>515</v>
      </c>
      <c r="T3" s="573" t="s">
        <v>515</v>
      </c>
      <c r="U3" s="546" t="s">
        <v>85</v>
      </c>
      <c r="V3" s="574" t="s">
        <v>516</v>
      </c>
      <c r="W3" s="575" t="s">
        <v>86</v>
      </c>
      <c r="X3" s="576" t="s">
        <v>102</v>
      </c>
      <c r="Y3" s="546" t="s">
        <v>85</v>
      </c>
      <c r="Z3" s="572" t="s">
        <v>517</v>
      </c>
      <c r="AA3" s="548" t="s">
        <v>86</v>
      </c>
      <c r="AB3" s="572" t="s">
        <v>102</v>
      </c>
      <c r="AC3" s="546" t="s">
        <v>85</v>
      </c>
      <c r="AD3" s="572" t="s">
        <v>518</v>
      </c>
      <c r="AE3" s="548" t="s">
        <v>86</v>
      </c>
      <c r="AF3" s="572" t="s">
        <v>102</v>
      </c>
      <c r="AG3" s="867"/>
    </row>
    <row r="4" spans="1:33" ht="19.5" customHeight="1" thickBot="1">
      <c r="A4" s="1016" t="s">
        <v>23</v>
      </c>
      <c r="B4" s="1017"/>
      <c r="C4" s="1017"/>
      <c r="D4" s="1017"/>
      <c r="E4" s="1017"/>
      <c r="F4" s="1018"/>
      <c r="G4" s="577" t="e">
        <f>#REF!+#REF!+#REF!+#REF!+G7</f>
        <v>#REF!</v>
      </c>
      <c r="H4" s="577" t="e">
        <f>#REF!+#REF!+#REF!+#REF!+H7</f>
        <v>#REF!</v>
      </c>
      <c r="I4" s="577" t="e">
        <f>#REF!+#REF!+#REF!+#REF!+I7</f>
        <v>#REF!</v>
      </c>
      <c r="J4" s="577" t="e">
        <f>#REF!+#REF!+#REF!+#REF!+J7</f>
        <v>#REF!</v>
      </c>
      <c r="K4" s="577" t="e">
        <f>#REF!+#REF!+#REF!+#REF!+K7</f>
        <v>#REF!</v>
      </c>
      <c r="L4" s="577" t="e">
        <f>#REF!+#REF!+#REF!+#REF!+L7</f>
        <v>#REF!</v>
      </c>
      <c r="M4" s="577" t="e">
        <f>#REF!+#REF!+#REF!+#REF!+M7</f>
        <v>#REF!</v>
      </c>
      <c r="N4" s="577" t="e">
        <f>#REF!+#REF!+#REF!+#REF!+N7</f>
        <v>#REF!</v>
      </c>
      <c r="O4" s="578" t="e">
        <f>#REF!+#REF!+#REF!+#REF!+O7</f>
        <v>#REF!</v>
      </c>
      <c r="P4" s="579" t="e">
        <f>#REF!+#REF!+#REF!+#REF!+P7</f>
        <v>#REF!</v>
      </c>
      <c r="Q4" s="580" t="e">
        <f>#REF!+#REF!+#REF!+#REF!+Q7</f>
        <v>#REF!</v>
      </c>
      <c r="R4" s="577">
        <f>R7</f>
        <v>100000</v>
      </c>
      <c r="S4" s="577">
        <f aca="true" t="shared" si="0" ref="S4:AE4">S7</f>
        <v>4000000</v>
      </c>
      <c r="T4" s="577">
        <f>T7</f>
        <v>1500000</v>
      </c>
      <c r="U4" s="559">
        <f t="shared" si="0"/>
        <v>0</v>
      </c>
      <c r="V4" s="559">
        <f t="shared" si="0"/>
        <v>0</v>
      </c>
      <c r="W4" s="559">
        <f t="shared" si="0"/>
        <v>0</v>
      </c>
      <c r="X4" s="559">
        <f t="shared" si="0"/>
        <v>0</v>
      </c>
      <c r="Y4" s="559">
        <f t="shared" si="0"/>
        <v>0</v>
      </c>
      <c r="Z4" s="559">
        <f t="shared" si="0"/>
        <v>0</v>
      </c>
      <c r="AA4" s="559">
        <f t="shared" si="0"/>
        <v>0</v>
      </c>
      <c r="AB4" s="559">
        <f t="shared" si="0"/>
        <v>0</v>
      </c>
      <c r="AC4" s="559">
        <f t="shared" si="0"/>
        <v>0</v>
      </c>
      <c r="AD4" s="559">
        <f t="shared" si="0"/>
        <v>0</v>
      </c>
      <c r="AE4" s="559">
        <f t="shared" si="0"/>
        <v>0</v>
      </c>
      <c r="AF4" s="577" t="e">
        <f>#REF!+#REF!+#REF!+#REF!+AF7</f>
        <v>#REF!</v>
      </c>
      <c r="AG4" s="577" t="e">
        <f>#REF!+#REF!+#REF!+#REF!+AG7</f>
        <v>#REF!</v>
      </c>
    </row>
    <row r="5" spans="1:33" ht="16.5" thickBot="1">
      <c r="A5" s="8"/>
      <c r="B5" s="8"/>
      <c r="C5" s="629"/>
      <c r="D5" s="629"/>
      <c r="E5" s="629"/>
      <c r="F5" s="629"/>
      <c r="G5" s="630"/>
      <c r="H5" s="630"/>
      <c r="I5" s="630"/>
      <c r="J5" s="630"/>
      <c r="K5" s="630"/>
      <c r="L5" s="630"/>
      <c r="M5" s="630"/>
      <c r="N5" s="605"/>
      <c r="O5" s="605"/>
      <c r="P5" s="605"/>
      <c r="Q5" s="605"/>
      <c r="R5" s="605"/>
      <c r="S5" s="605"/>
      <c r="T5" s="605"/>
      <c r="U5" s="605"/>
      <c r="V5" s="714">
        <v>2452000</v>
      </c>
      <c r="W5" s="631"/>
      <c r="X5" s="605"/>
      <c r="Y5" s="605"/>
      <c r="Z5" s="714">
        <v>2724000</v>
      </c>
      <c r="AA5" s="605"/>
      <c r="AB5" s="605"/>
      <c r="AC5" s="605"/>
      <c r="AD5" s="714">
        <v>2724000</v>
      </c>
      <c r="AE5" s="605"/>
      <c r="AF5" s="605"/>
      <c r="AG5" s="605"/>
    </row>
    <row r="6" spans="1:33" ht="15" thickBot="1">
      <c r="A6" s="8"/>
      <c r="B6" s="8"/>
      <c r="C6" s="629"/>
      <c r="D6" s="629"/>
      <c r="E6" s="629"/>
      <c r="F6" s="629"/>
      <c r="G6" s="630"/>
      <c r="H6" s="630"/>
      <c r="I6" s="630"/>
      <c r="J6" s="630"/>
      <c r="K6" s="630"/>
      <c r="L6" s="630"/>
      <c r="M6" s="630"/>
      <c r="N6" s="605"/>
      <c r="O6" s="605"/>
      <c r="P6" s="605"/>
      <c r="Q6" s="605"/>
      <c r="R6" s="605"/>
      <c r="S6" s="605"/>
      <c r="T6" s="605"/>
      <c r="U6" s="605"/>
      <c r="V6" s="605"/>
      <c r="W6" s="631"/>
      <c r="X6" s="605"/>
      <c r="Y6" s="605"/>
      <c r="Z6" s="605"/>
      <c r="AA6" s="605"/>
      <c r="AB6" s="605"/>
      <c r="AC6" s="605"/>
      <c r="AD6" s="605"/>
      <c r="AE6" s="605"/>
      <c r="AF6" s="605"/>
      <c r="AG6" s="605"/>
    </row>
    <row r="7" spans="1:33" ht="25.5" customHeight="1" thickBot="1">
      <c r="A7" s="639"/>
      <c r="B7" s="1019" t="s">
        <v>550</v>
      </c>
      <c r="C7" s="1020"/>
      <c r="D7" s="1020"/>
      <c r="E7" s="1020"/>
      <c r="F7" s="1021"/>
      <c r="G7" s="581">
        <f aca="true" t="shared" si="1" ref="G7:AG7">G8+G44</f>
        <v>3693000</v>
      </c>
      <c r="H7" s="581">
        <f t="shared" si="1"/>
        <v>4337000</v>
      </c>
      <c r="I7" s="581">
        <f t="shared" si="1"/>
        <v>2705000</v>
      </c>
      <c r="J7" s="581">
        <f t="shared" si="1"/>
        <v>310000</v>
      </c>
      <c r="K7" s="581">
        <f>K8+K44</f>
        <v>10000</v>
      </c>
      <c r="L7" s="581">
        <f>L8+L44</f>
        <v>3510000</v>
      </c>
      <c r="M7" s="581">
        <f>M8+M44</f>
        <v>3510000</v>
      </c>
      <c r="N7" s="581">
        <f>N8+N44</f>
        <v>4000000</v>
      </c>
      <c r="O7" s="640">
        <f t="shared" si="1"/>
        <v>14161000</v>
      </c>
      <c r="P7" s="641">
        <f t="shared" si="1"/>
        <v>4188000</v>
      </c>
      <c r="Q7" s="642">
        <f t="shared" si="1"/>
        <v>9973000</v>
      </c>
      <c r="R7" s="581">
        <f t="shared" si="1"/>
        <v>100000</v>
      </c>
      <c r="S7" s="640">
        <f>S8+S44</f>
        <v>4000000</v>
      </c>
      <c r="T7" s="640">
        <f>T8+T44</f>
        <v>1500000</v>
      </c>
      <c r="U7" s="640">
        <f t="shared" si="1"/>
        <v>0</v>
      </c>
      <c r="V7" s="582">
        <f t="shared" si="1"/>
        <v>0</v>
      </c>
      <c r="W7" s="581">
        <f t="shared" si="1"/>
        <v>0</v>
      </c>
      <c r="X7" s="583">
        <f t="shared" si="1"/>
        <v>0</v>
      </c>
      <c r="Y7" s="640">
        <f t="shared" si="1"/>
        <v>0</v>
      </c>
      <c r="Z7" s="581">
        <f t="shared" si="1"/>
        <v>0</v>
      </c>
      <c r="AA7" s="642">
        <f t="shared" si="1"/>
        <v>0</v>
      </c>
      <c r="AB7" s="581">
        <f t="shared" si="1"/>
        <v>0</v>
      </c>
      <c r="AC7" s="640">
        <f t="shared" si="1"/>
        <v>0</v>
      </c>
      <c r="AD7" s="581">
        <f t="shared" si="1"/>
        <v>0</v>
      </c>
      <c r="AE7" s="642">
        <f t="shared" si="1"/>
        <v>0</v>
      </c>
      <c r="AF7" s="581">
        <f t="shared" si="1"/>
        <v>0</v>
      </c>
      <c r="AG7" s="581">
        <f t="shared" si="1"/>
        <v>100000</v>
      </c>
    </row>
    <row r="8" spans="1:33" ht="15.75" thickBot="1">
      <c r="A8" s="816" t="s">
        <v>578</v>
      </c>
      <c r="B8" s="1024"/>
      <c r="C8" s="1025"/>
      <c r="D8" s="1025"/>
      <c r="E8" s="1025"/>
      <c r="F8" s="1026"/>
      <c r="G8" s="617">
        <f aca="true" t="shared" si="2" ref="G8:AG8">G9+G21+G30+G36+G39</f>
        <v>3693000</v>
      </c>
      <c r="H8" s="617">
        <f t="shared" si="2"/>
        <v>4337000</v>
      </c>
      <c r="I8" s="617">
        <f t="shared" si="2"/>
        <v>2695000</v>
      </c>
      <c r="J8" s="617">
        <f t="shared" si="2"/>
        <v>300000</v>
      </c>
      <c r="K8" s="617">
        <f>K9+K21+K30+K36+K39</f>
        <v>0</v>
      </c>
      <c r="L8" s="617">
        <f>L9+L21+L30+L36+L39</f>
        <v>3500000</v>
      </c>
      <c r="M8" s="617">
        <f>M9+M21+M30+M36+M39</f>
        <v>3500000</v>
      </c>
      <c r="N8" s="619">
        <f>N9+N21+N30+N36+N39</f>
        <v>3989000</v>
      </c>
      <c r="O8" s="620">
        <f t="shared" si="2"/>
        <v>14161000</v>
      </c>
      <c r="P8" s="621">
        <f t="shared" si="2"/>
        <v>4188000</v>
      </c>
      <c r="Q8" s="622">
        <f t="shared" si="2"/>
        <v>9973000</v>
      </c>
      <c r="R8" s="619">
        <f t="shared" si="2"/>
        <v>100000</v>
      </c>
      <c r="S8" s="620">
        <f>S9+S21+S30+S36+S39</f>
        <v>4000000</v>
      </c>
      <c r="T8" s="620">
        <f>T9+T21+T30+T36+T39</f>
        <v>1500000</v>
      </c>
      <c r="U8" s="620">
        <f t="shared" si="2"/>
        <v>0</v>
      </c>
      <c r="V8" s="623">
        <f t="shared" si="2"/>
        <v>0</v>
      </c>
      <c r="W8" s="619">
        <f t="shared" si="2"/>
        <v>0</v>
      </c>
      <c r="X8" s="624">
        <f t="shared" si="2"/>
        <v>0</v>
      </c>
      <c r="Y8" s="620">
        <f t="shared" si="2"/>
        <v>0</v>
      </c>
      <c r="Z8" s="619">
        <f t="shared" si="2"/>
        <v>0</v>
      </c>
      <c r="AA8" s="622">
        <f t="shared" si="2"/>
        <v>0</v>
      </c>
      <c r="AB8" s="619">
        <f t="shared" si="2"/>
        <v>0</v>
      </c>
      <c r="AC8" s="620">
        <f t="shared" si="2"/>
        <v>0</v>
      </c>
      <c r="AD8" s="619">
        <f t="shared" si="2"/>
        <v>0</v>
      </c>
      <c r="AE8" s="622">
        <f t="shared" si="2"/>
        <v>0</v>
      </c>
      <c r="AF8" s="619">
        <f t="shared" si="2"/>
        <v>0</v>
      </c>
      <c r="AG8" s="619">
        <f t="shared" si="2"/>
        <v>100000</v>
      </c>
    </row>
    <row r="9" spans="1:33" ht="15.75" thickBot="1">
      <c r="A9" s="726"/>
      <c r="B9" s="584" t="s">
        <v>551</v>
      </c>
      <c r="C9" s="584" t="s">
        <v>73</v>
      </c>
      <c r="D9" s="584">
        <v>2</v>
      </c>
      <c r="E9" s="585" t="s">
        <v>519</v>
      </c>
      <c r="F9" s="586" t="s">
        <v>520</v>
      </c>
      <c r="G9" s="587">
        <f>SUM(G10:G20)</f>
        <v>1795000</v>
      </c>
      <c r="H9" s="587">
        <f aca="true" t="shared" si="3" ref="H9:AG9">SUM(H10:H20)</f>
        <v>3355000</v>
      </c>
      <c r="I9" s="587">
        <f t="shared" si="3"/>
        <v>2092000</v>
      </c>
      <c r="J9" s="587">
        <f t="shared" si="3"/>
        <v>15000</v>
      </c>
      <c r="K9" s="587">
        <f t="shared" si="3"/>
        <v>0</v>
      </c>
      <c r="L9" s="587">
        <f t="shared" si="3"/>
        <v>3180000</v>
      </c>
      <c r="M9" s="587">
        <f t="shared" si="3"/>
        <v>880000</v>
      </c>
      <c r="N9" s="597">
        <f t="shared" si="3"/>
        <v>835000</v>
      </c>
      <c r="O9" s="597">
        <f t="shared" si="3"/>
        <v>5337000</v>
      </c>
      <c r="P9" s="597">
        <f t="shared" si="3"/>
        <v>645000</v>
      </c>
      <c r="Q9" s="597">
        <f t="shared" si="3"/>
        <v>4692000</v>
      </c>
      <c r="R9" s="597">
        <f t="shared" si="3"/>
        <v>100000</v>
      </c>
      <c r="S9" s="597">
        <f>SUM(S10:S20)</f>
        <v>100000</v>
      </c>
      <c r="T9" s="597">
        <f>SUM(T10:T20)</f>
        <v>1100000</v>
      </c>
      <c r="U9" s="597">
        <f t="shared" si="3"/>
        <v>0</v>
      </c>
      <c r="V9" s="598">
        <f t="shared" si="3"/>
        <v>0</v>
      </c>
      <c r="W9" s="597">
        <f t="shared" si="3"/>
        <v>0</v>
      </c>
      <c r="X9" s="600">
        <f t="shared" si="3"/>
        <v>0</v>
      </c>
      <c r="Y9" s="597">
        <f t="shared" si="3"/>
        <v>0</v>
      </c>
      <c r="Z9" s="597">
        <f t="shared" si="3"/>
        <v>0</v>
      </c>
      <c r="AA9" s="597">
        <f t="shared" si="3"/>
        <v>0</v>
      </c>
      <c r="AB9" s="597">
        <f t="shared" si="3"/>
        <v>0</v>
      </c>
      <c r="AC9" s="597">
        <f t="shared" si="3"/>
        <v>0</v>
      </c>
      <c r="AD9" s="597">
        <f t="shared" si="3"/>
        <v>0</v>
      </c>
      <c r="AE9" s="597">
        <f t="shared" si="3"/>
        <v>0</v>
      </c>
      <c r="AF9" s="597">
        <f t="shared" si="3"/>
        <v>0</v>
      </c>
      <c r="AG9" s="597">
        <f t="shared" si="3"/>
        <v>100000</v>
      </c>
    </row>
    <row r="10" spans="1:33" ht="15.75" thickBot="1">
      <c r="A10" s="726"/>
      <c r="B10" s="638" t="s">
        <v>551</v>
      </c>
      <c r="C10" s="638" t="s">
        <v>73</v>
      </c>
      <c r="D10" s="638">
        <v>2</v>
      </c>
      <c r="E10" s="638" t="s">
        <v>521</v>
      </c>
      <c r="F10" s="643" t="s">
        <v>492</v>
      </c>
      <c r="G10" s="552">
        <v>0</v>
      </c>
      <c r="H10" s="552">
        <v>0</v>
      </c>
      <c r="I10" s="644">
        <v>0</v>
      </c>
      <c r="J10" s="552">
        <v>0</v>
      </c>
      <c r="K10" s="552">
        <v>0</v>
      </c>
      <c r="L10" s="552">
        <v>0</v>
      </c>
      <c r="M10" s="552">
        <v>0</v>
      </c>
      <c r="N10" s="607"/>
      <c r="O10" s="632">
        <v>20000</v>
      </c>
      <c r="P10" s="645">
        <v>20000</v>
      </c>
      <c r="Q10" s="633">
        <f>O10-P10</f>
        <v>0</v>
      </c>
      <c r="R10" s="607">
        <v>100000</v>
      </c>
      <c r="S10" s="646"/>
      <c r="T10" s="646">
        <v>50000</v>
      </c>
      <c r="U10" s="646"/>
      <c r="V10" s="611"/>
      <c r="W10" s="647">
        <f>U10-V10</f>
        <v>0</v>
      </c>
      <c r="X10" s="612"/>
      <c r="Y10" s="646"/>
      <c r="Z10" s="611"/>
      <c r="AA10" s="648">
        <f>Y10-Z10</f>
        <v>0</v>
      </c>
      <c r="AB10" s="611"/>
      <c r="AC10" s="646"/>
      <c r="AD10" s="611"/>
      <c r="AE10" s="648">
        <f>AC10-AD10</f>
        <v>0</v>
      </c>
      <c r="AF10" s="611"/>
      <c r="AG10" s="590">
        <f aca="true" t="shared" si="4" ref="AG10:AG20">R10+X10+AB10</f>
        <v>100000</v>
      </c>
    </row>
    <row r="11" spans="1:33" ht="15" thickBot="1">
      <c r="A11" s="1022"/>
      <c r="B11" s="592" t="s">
        <v>551</v>
      </c>
      <c r="C11" s="592" t="s">
        <v>73</v>
      </c>
      <c r="D11" s="592">
        <v>2</v>
      </c>
      <c r="E11" s="592" t="s">
        <v>522</v>
      </c>
      <c r="F11" s="649" t="s">
        <v>523</v>
      </c>
      <c r="G11" s="552">
        <v>0</v>
      </c>
      <c r="H11" s="552">
        <v>0</v>
      </c>
      <c r="I11" s="644">
        <v>0</v>
      </c>
      <c r="J11" s="552">
        <v>0</v>
      </c>
      <c r="K11" s="552">
        <v>0</v>
      </c>
      <c r="L11" s="552">
        <v>0</v>
      </c>
      <c r="M11" s="552">
        <v>5000</v>
      </c>
      <c r="N11" s="613">
        <v>10000</v>
      </c>
      <c r="O11" s="632">
        <v>12000</v>
      </c>
      <c r="P11" s="645">
        <v>12000</v>
      </c>
      <c r="Q11" s="633">
        <f aca="true" t="shared" si="5" ref="Q11:Q19">O11-P11</f>
        <v>0</v>
      </c>
      <c r="R11" s="613"/>
      <c r="S11" s="646"/>
      <c r="T11" s="646">
        <v>10000</v>
      </c>
      <c r="U11" s="646"/>
      <c r="V11" s="614"/>
      <c r="W11" s="647">
        <f aca="true" t="shared" si="6" ref="W11:W19">U11-V11</f>
        <v>0</v>
      </c>
      <c r="X11" s="615"/>
      <c r="Y11" s="646"/>
      <c r="Z11" s="614"/>
      <c r="AA11" s="648">
        <f aca="true" t="shared" si="7" ref="AA11:AA19">Y11-Z11</f>
        <v>0</v>
      </c>
      <c r="AB11" s="614"/>
      <c r="AC11" s="646"/>
      <c r="AD11" s="614"/>
      <c r="AE11" s="648">
        <f aca="true" t="shared" si="8" ref="AE11:AE19">AC11-AD11</f>
        <v>0</v>
      </c>
      <c r="AF11" s="614"/>
      <c r="AG11" s="590">
        <f t="shared" si="4"/>
        <v>0</v>
      </c>
    </row>
    <row r="12" spans="1:33" ht="15" thickBot="1">
      <c r="A12" s="1022"/>
      <c r="B12" s="650" t="s">
        <v>551</v>
      </c>
      <c r="C12" s="591" t="s">
        <v>73</v>
      </c>
      <c r="D12" s="591">
        <v>2</v>
      </c>
      <c r="E12" s="591" t="s">
        <v>524</v>
      </c>
      <c r="F12" s="12" t="s">
        <v>540</v>
      </c>
      <c r="G12" s="553">
        <v>60000</v>
      </c>
      <c r="H12" s="553">
        <v>72000</v>
      </c>
      <c r="I12" s="606">
        <v>45000</v>
      </c>
      <c r="J12" s="553">
        <v>0</v>
      </c>
      <c r="K12" s="553">
        <v>0</v>
      </c>
      <c r="L12" s="553">
        <v>0</v>
      </c>
      <c r="M12" s="553">
        <v>10000</v>
      </c>
      <c r="N12" s="613">
        <v>20000</v>
      </c>
      <c r="O12" s="608">
        <v>59000</v>
      </c>
      <c r="P12" s="645">
        <v>59000</v>
      </c>
      <c r="Q12" s="610">
        <f t="shared" si="5"/>
        <v>0</v>
      </c>
      <c r="R12" s="613"/>
      <c r="S12" s="651"/>
      <c r="T12" s="651">
        <v>50000</v>
      </c>
      <c r="U12" s="651"/>
      <c r="V12" s="614"/>
      <c r="W12" s="652">
        <f t="shared" si="6"/>
        <v>0</v>
      </c>
      <c r="X12" s="615"/>
      <c r="Y12" s="651"/>
      <c r="Z12" s="614"/>
      <c r="AA12" s="653">
        <f t="shared" si="7"/>
        <v>0</v>
      </c>
      <c r="AB12" s="614"/>
      <c r="AC12" s="651"/>
      <c r="AD12" s="614"/>
      <c r="AE12" s="653">
        <f t="shared" si="8"/>
        <v>0</v>
      </c>
      <c r="AF12" s="614"/>
      <c r="AG12" s="590">
        <f t="shared" si="4"/>
        <v>0</v>
      </c>
    </row>
    <row r="13" spans="1:33" ht="15" thickBot="1">
      <c r="A13" s="1022"/>
      <c r="B13" s="650" t="s">
        <v>551</v>
      </c>
      <c r="C13" s="592" t="s">
        <v>73</v>
      </c>
      <c r="D13" s="592">
        <v>2</v>
      </c>
      <c r="E13" s="592" t="s">
        <v>525</v>
      </c>
      <c r="F13" s="13" t="s">
        <v>493</v>
      </c>
      <c r="G13" s="593">
        <v>1500000</v>
      </c>
      <c r="H13" s="553">
        <v>2859000</v>
      </c>
      <c r="I13" s="606">
        <v>1783000</v>
      </c>
      <c r="J13" s="553">
        <v>15000</v>
      </c>
      <c r="K13" s="553">
        <v>0</v>
      </c>
      <c r="L13" s="553">
        <v>0</v>
      </c>
      <c r="M13" s="553">
        <v>800000</v>
      </c>
      <c r="N13" s="613">
        <v>700000</v>
      </c>
      <c r="O13" s="608">
        <v>5092000</v>
      </c>
      <c r="P13" s="645">
        <v>400000</v>
      </c>
      <c r="Q13" s="610">
        <f t="shared" si="5"/>
        <v>4692000</v>
      </c>
      <c r="R13" s="613"/>
      <c r="S13" s="651">
        <v>100000</v>
      </c>
      <c r="T13" s="651">
        <v>940000</v>
      </c>
      <c r="U13" s="651"/>
      <c r="V13" s="614"/>
      <c r="W13" s="652">
        <f t="shared" si="6"/>
        <v>0</v>
      </c>
      <c r="X13" s="615"/>
      <c r="Y13" s="651"/>
      <c r="Z13" s="614"/>
      <c r="AA13" s="653">
        <f t="shared" si="7"/>
        <v>0</v>
      </c>
      <c r="AB13" s="614"/>
      <c r="AC13" s="651"/>
      <c r="AD13" s="614"/>
      <c r="AE13" s="653">
        <f t="shared" si="8"/>
        <v>0</v>
      </c>
      <c r="AF13" s="614"/>
      <c r="AG13" s="590">
        <f t="shared" si="4"/>
        <v>0</v>
      </c>
    </row>
    <row r="14" spans="1:33" ht="15" thickBot="1">
      <c r="A14" s="1022"/>
      <c r="B14" s="650" t="s">
        <v>551</v>
      </c>
      <c r="C14" s="592" t="s">
        <v>73</v>
      </c>
      <c r="D14" s="592">
        <v>2</v>
      </c>
      <c r="E14" s="592" t="s">
        <v>526</v>
      </c>
      <c r="F14" s="13" t="s">
        <v>494</v>
      </c>
      <c r="G14" s="593">
        <v>160000</v>
      </c>
      <c r="H14" s="553">
        <v>186000</v>
      </c>
      <c r="I14" s="606">
        <v>115000</v>
      </c>
      <c r="J14" s="553">
        <v>0</v>
      </c>
      <c r="K14" s="553">
        <v>0</v>
      </c>
      <c r="L14" s="553">
        <v>0</v>
      </c>
      <c r="M14" s="553">
        <v>0</v>
      </c>
      <c r="N14" s="613">
        <v>25000</v>
      </c>
      <c r="O14" s="608"/>
      <c r="P14" s="609"/>
      <c r="Q14" s="610">
        <f t="shared" si="5"/>
        <v>0</v>
      </c>
      <c r="R14" s="613"/>
      <c r="S14" s="651"/>
      <c r="T14" s="651"/>
      <c r="U14" s="651"/>
      <c r="V14" s="614"/>
      <c r="W14" s="652">
        <f t="shared" si="6"/>
        <v>0</v>
      </c>
      <c r="X14" s="615"/>
      <c r="Y14" s="651">
        <v>0</v>
      </c>
      <c r="Z14" s="614"/>
      <c r="AA14" s="653">
        <f t="shared" si="7"/>
        <v>0</v>
      </c>
      <c r="AB14" s="614"/>
      <c r="AC14" s="651">
        <v>0</v>
      </c>
      <c r="AD14" s="614"/>
      <c r="AE14" s="653">
        <f t="shared" si="8"/>
        <v>0</v>
      </c>
      <c r="AF14" s="614"/>
      <c r="AG14" s="590">
        <f t="shared" si="4"/>
        <v>0</v>
      </c>
    </row>
    <row r="15" spans="1:33" ht="15" thickBot="1">
      <c r="A15" s="1022"/>
      <c r="B15" s="650" t="s">
        <v>551</v>
      </c>
      <c r="C15" s="592" t="s">
        <v>73</v>
      </c>
      <c r="D15" s="592">
        <v>2</v>
      </c>
      <c r="E15" s="592" t="s">
        <v>552</v>
      </c>
      <c r="F15" s="13" t="s">
        <v>502</v>
      </c>
      <c r="G15" s="593">
        <v>60000</v>
      </c>
      <c r="H15" s="553">
        <v>207000</v>
      </c>
      <c r="I15" s="606">
        <v>129000</v>
      </c>
      <c r="J15" s="553">
        <v>0</v>
      </c>
      <c r="K15" s="553">
        <v>0</v>
      </c>
      <c r="L15" s="553">
        <v>3000000</v>
      </c>
      <c r="M15" s="553">
        <v>60000</v>
      </c>
      <c r="N15" s="613">
        <v>50000</v>
      </c>
      <c r="O15" s="608"/>
      <c r="P15" s="645"/>
      <c r="Q15" s="610">
        <f t="shared" si="5"/>
        <v>0</v>
      </c>
      <c r="R15" s="613"/>
      <c r="S15" s="651"/>
      <c r="T15" s="651"/>
      <c r="U15" s="651"/>
      <c r="V15" s="614"/>
      <c r="W15" s="652">
        <f t="shared" si="6"/>
        <v>0</v>
      </c>
      <c r="X15" s="615"/>
      <c r="Y15" s="651">
        <v>0</v>
      </c>
      <c r="Z15" s="614"/>
      <c r="AA15" s="653">
        <f t="shared" si="7"/>
        <v>0</v>
      </c>
      <c r="AB15" s="614"/>
      <c r="AC15" s="651">
        <v>0</v>
      </c>
      <c r="AD15" s="614"/>
      <c r="AE15" s="653">
        <f t="shared" si="8"/>
        <v>0</v>
      </c>
      <c r="AF15" s="614"/>
      <c r="AG15" s="590">
        <f t="shared" si="4"/>
        <v>0</v>
      </c>
    </row>
    <row r="16" spans="1:33" ht="15" thickBot="1">
      <c r="A16" s="1022"/>
      <c r="B16" s="650" t="s">
        <v>551</v>
      </c>
      <c r="C16" s="592" t="s">
        <v>73</v>
      </c>
      <c r="D16" s="592">
        <v>2</v>
      </c>
      <c r="E16" s="592" t="s">
        <v>553</v>
      </c>
      <c r="F16" s="13" t="s">
        <v>503</v>
      </c>
      <c r="G16" s="593">
        <v>0</v>
      </c>
      <c r="H16" s="553">
        <v>0</v>
      </c>
      <c r="I16" s="606">
        <v>0</v>
      </c>
      <c r="J16" s="553">
        <v>0</v>
      </c>
      <c r="K16" s="553">
        <v>0</v>
      </c>
      <c r="L16" s="553">
        <v>180000</v>
      </c>
      <c r="M16" s="553">
        <v>5000</v>
      </c>
      <c r="N16" s="613">
        <v>10000</v>
      </c>
      <c r="O16" s="608">
        <v>154000</v>
      </c>
      <c r="P16" s="645">
        <v>154000</v>
      </c>
      <c r="Q16" s="610">
        <f t="shared" si="5"/>
        <v>0</v>
      </c>
      <c r="R16" s="613"/>
      <c r="S16" s="651"/>
      <c r="T16" s="651">
        <v>50000</v>
      </c>
      <c r="U16" s="651"/>
      <c r="V16" s="614"/>
      <c r="W16" s="652">
        <f t="shared" si="6"/>
        <v>0</v>
      </c>
      <c r="X16" s="615"/>
      <c r="Y16" s="651"/>
      <c r="Z16" s="614"/>
      <c r="AA16" s="653">
        <f t="shared" si="7"/>
        <v>0</v>
      </c>
      <c r="AB16" s="614"/>
      <c r="AC16" s="651"/>
      <c r="AD16" s="614"/>
      <c r="AE16" s="653">
        <f t="shared" si="8"/>
        <v>0</v>
      </c>
      <c r="AF16" s="614"/>
      <c r="AG16" s="590">
        <f t="shared" si="4"/>
        <v>0</v>
      </c>
    </row>
    <row r="17" spans="1:33" ht="15" thickBot="1">
      <c r="A17" s="1022"/>
      <c r="B17" s="650" t="s">
        <v>551</v>
      </c>
      <c r="C17" s="592" t="s">
        <v>73</v>
      </c>
      <c r="D17" s="592">
        <v>2</v>
      </c>
      <c r="E17" s="592" t="s">
        <v>527</v>
      </c>
      <c r="F17" s="13" t="s">
        <v>541</v>
      </c>
      <c r="G17" s="593">
        <v>15000</v>
      </c>
      <c r="H17" s="553">
        <v>31000</v>
      </c>
      <c r="I17" s="606">
        <v>20000</v>
      </c>
      <c r="J17" s="553">
        <v>0</v>
      </c>
      <c r="K17" s="553">
        <v>0</v>
      </c>
      <c r="L17" s="553">
        <v>0</v>
      </c>
      <c r="M17" s="553">
        <v>0</v>
      </c>
      <c r="N17" s="613">
        <v>5000</v>
      </c>
      <c r="O17" s="608"/>
      <c r="P17" s="645"/>
      <c r="Q17" s="610">
        <f t="shared" si="5"/>
        <v>0</v>
      </c>
      <c r="R17" s="613"/>
      <c r="S17" s="651"/>
      <c r="T17" s="651"/>
      <c r="U17" s="651"/>
      <c r="V17" s="614"/>
      <c r="W17" s="652">
        <f t="shared" si="6"/>
        <v>0</v>
      </c>
      <c r="X17" s="615"/>
      <c r="Y17" s="651">
        <v>0</v>
      </c>
      <c r="Z17" s="614"/>
      <c r="AA17" s="653">
        <f t="shared" si="7"/>
        <v>0</v>
      </c>
      <c r="AB17" s="614"/>
      <c r="AC17" s="651">
        <v>0</v>
      </c>
      <c r="AD17" s="614"/>
      <c r="AE17" s="653">
        <f t="shared" si="8"/>
        <v>0</v>
      </c>
      <c r="AF17" s="614"/>
      <c r="AG17" s="590">
        <f t="shared" si="4"/>
        <v>0</v>
      </c>
    </row>
    <row r="18" spans="1:33" ht="15" thickBot="1">
      <c r="A18" s="1022"/>
      <c r="B18" s="650" t="s">
        <v>551</v>
      </c>
      <c r="C18" s="592" t="s">
        <v>73</v>
      </c>
      <c r="D18" s="592">
        <v>2</v>
      </c>
      <c r="E18" s="592" t="s">
        <v>542</v>
      </c>
      <c r="F18" s="13" t="s">
        <v>504</v>
      </c>
      <c r="G18" s="593">
        <v>0</v>
      </c>
      <c r="H18" s="553">
        <v>0</v>
      </c>
      <c r="I18" s="606">
        <v>0</v>
      </c>
      <c r="J18" s="553">
        <v>0</v>
      </c>
      <c r="K18" s="553">
        <v>0</v>
      </c>
      <c r="L18" s="553">
        <v>0</v>
      </c>
      <c r="M18" s="553">
        <v>0</v>
      </c>
      <c r="N18" s="613">
        <v>5000</v>
      </c>
      <c r="O18" s="608"/>
      <c r="P18" s="645"/>
      <c r="Q18" s="610">
        <f t="shared" si="5"/>
        <v>0</v>
      </c>
      <c r="R18" s="613"/>
      <c r="S18" s="651"/>
      <c r="T18" s="651"/>
      <c r="U18" s="651"/>
      <c r="V18" s="614"/>
      <c r="W18" s="652">
        <f t="shared" si="6"/>
        <v>0</v>
      </c>
      <c r="X18" s="615"/>
      <c r="Y18" s="651">
        <v>0</v>
      </c>
      <c r="Z18" s="614"/>
      <c r="AA18" s="653">
        <f t="shared" si="7"/>
        <v>0</v>
      </c>
      <c r="AB18" s="614"/>
      <c r="AC18" s="651">
        <v>0</v>
      </c>
      <c r="AD18" s="614"/>
      <c r="AE18" s="653">
        <f t="shared" si="8"/>
        <v>0</v>
      </c>
      <c r="AF18" s="614"/>
      <c r="AG18" s="590">
        <f t="shared" si="4"/>
        <v>0</v>
      </c>
    </row>
    <row r="19" spans="1:33" ht="15" thickBot="1">
      <c r="A19" s="1022"/>
      <c r="B19" s="650" t="s">
        <v>551</v>
      </c>
      <c r="C19" s="592" t="s">
        <v>73</v>
      </c>
      <c r="D19" s="592">
        <v>2</v>
      </c>
      <c r="E19" s="592" t="s">
        <v>543</v>
      </c>
      <c r="F19" s="13" t="s">
        <v>505</v>
      </c>
      <c r="G19" s="593">
        <v>0</v>
      </c>
      <c r="H19" s="553">
        <v>0</v>
      </c>
      <c r="I19" s="606">
        <v>0</v>
      </c>
      <c r="J19" s="553">
        <v>0</v>
      </c>
      <c r="K19" s="553">
        <v>0</v>
      </c>
      <c r="L19" s="553">
        <v>0</v>
      </c>
      <c r="M19" s="553">
        <v>0</v>
      </c>
      <c r="N19" s="613">
        <v>5000</v>
      </c>
      <c r="O19" s="608"/>
      <c r="P19" s="645"/>
      <c r="Q19" s="610">
        <f t="shared" si="5"/>
        <v>0</v>
      </c>
      <c r="R19" s="613"/>
      <c r="S19" s="651"/>
      <c r="T19" s="651"/>
      <c r="U19" s="651"/>
      <c r="V19" s="614"/>
      <c r="W19" s="652">
        <f t="shared" si="6"/>
        <v>0</v>
      </c>
      <c r="X19" s="615"/>
      <c r="Y19" s="651">
        <v>0</v>
      </c>
      <c r="Z19" s="614"/>
      <c r="AA19" s="653">
        <f t="shared" si="7"/>
        <v>0</v>
      </c>
      <c r="AB19" s="614"/>
      <c r="AC19" s="651">
        <v>0</v>
      </c>
      <c r="AD19" s="614"/>
      <c r="AE19" s="653">
        <f t="shared" si="8"/>
        <v>0</v>
      </c>
      <c r="AF19" s="614"/>
      <c r="AG19" s="590">
        <f t="shared" si="4"/>
        <v>0</v>
      </c>
    </row>
    <row r="20" spans="1:33" ht="15" thickBot="1">
      <c r="A20" s="1022"/>
      <c r="B20" s="650" t="s">
        <v>551</v>
      </c>
      <c r="C20" s="592" t="s">
        <v>73</v>
      </c>
      <c r="D20" s="592">
        <v>2</v>
      </c>
      <c r="E20" s="592" t="s">
        <v>544</v>
      </c>
      <c r="F20" s="13" t="s">
        <v>545</v>
      </c>
      <c r="G20" s="593">
        <v>0</v>
      </c>
      <c r="H20" s="553">
        <v>0</v>
      </c>
      <c r="I20" s="606">
        <v>0</v>
      </c>
      <c r="J20" s="553">
        <v>0</v>
      </c>
      <c r="K20" s="553">
        <v>0</v>
      </c>
      <c r="L20" s="553">
        <v>0</v>
      </c>
      <c r="M20" s="553">
        <v>0</v>
      </c>
      <c r="N20" s="613">
        <v>5000</v>
      </c>
      <c r="O20" s="608"/>
      <c r="P20" s="645"/>
      <c r="Q20" s="610">
        <f>O20-P20</f>
        <v>0</v>
      </c>
      <c r="R20" s="613"/>
      <c r="S20" s="651"/>
      <c r="T20" s="651"/>
      <c r="U20" s="651"/>
      <c r="V20" s="614"/>
      <c r="W20" s="652">
        <f>U20-V20</f>
        <v>0</v>
      </c>
      <c r="X20" s="615"/>
      <c r="Y20" s="651">
        <v>0</v>
      </c>
      <c r="Z20" s="614"/>
      <c r="AA20" s="653">
        <f>Y20-Z20</f>
        <v>0</v>
      </c>
      <c r="AB20" s="614"/>
      <c r="AC20" s="651">
        <v>0</v>
      </c>
      <c r="AD20" s="614"/>
      <c r="AE20" s="653">
        <f>AC20-AD20</f>
        <v>0</v>
      </c>
      <c r="AF20" s="614"/>
      <c r="AG20" s="590">
        <f t="shared" si="4"/>
        <v>0</v>
      </c>
    </row>
    <row r="21" spans="1:33" ht="15.75" thickBot="1">
      <c r="A21" s="1022"/>
      <c r="B21" s="594" t="s">
        <v>551</v>
      </c>
      <c r="C21" s="594" t="s">
        <v>73</v>
      </c>
      <c r="D21" s="594">
        <v>2</v>
      </c>
      <c r="E21" s="595" t="s">
        <v>528</v>
      </c>
      <c r="F21" s="596" t="s">
        <v>529</v>
      </c>
      <c r="G21" s="587">
        <f aca="true" t="shared" si="9" ref="G21:AG21">SUM(G22:G29)</f>
        <v>1690000</v>
      </c>
      <c r="H21" s="587">
        <f t="shared" si="9"/>
        <v>682000</v>
      </c>
      <c r="I21" s="588">
        <f t="shared" si="9"/>
        <v>422000</v>
      </c>
      <c r="J21" s="587">
        <f>SUM(J22:J29)</f>
        <v>120000</v>
      </c>
      <c r="K21" s="587">
        <f>SUM(K22:K29)</f>
        <v>0</v>
      </c>
      <c r="L21" s="587">
        <f>SUM(L22:L29)</f>
        <v>0</v>
      </c>
      <c r="M21" s="587">
        <f>SUM(M22:M29)</f>
        <v>100000</v>
      </c>
      <c r="N21" s="597">
        <f>SUM(N22:N29)</f>
        <v>70000</v>
      </c>
      <c r="O21" s="599">
        <f t="shared" si="9"/>
        <v>500000</v>
      </c>
      <c r="P21" s="625">
        <f t="shared" si="9"/>
        <v>500000</v>
      </c>
      <c r="Q21" s="601">
        <f t="shared" si="9"/>
        <v>0</v>
      </c>
      <c r="R21" s="597">
        <f>SUM(R22:R29)</f>
        <v>0</v>
      </c>
      <c r="S21" s="599">
        <f>SUM(S22:S29)</f>
        <v>20000</v>
      </c>
      <c r="T21" s="599">
        <f>SUM(T22:T29)</f>
        <v>150000</v>
      </c>
      <c r="U21" s="599">
        <f t="shared" si="9"/>
        <v>0</v>
      </c>
      <c r="V21" s="598">
        <f t="shared" si="9"/>
        <v>0</v>
      </c>
      <c r="W21" s="597">
        <f t="shared" si="9"/>
        <v>0</v>
      </c>
      <c r="X21" s="600">
        <f t="shared" si="9"/>
        <v>0</v>
      </c>
      <c r="Y21" s="599">
        <f t="shared" si="9"/>
        <v>0</v>
      </c>
      <c r="Z21" s="597">
        <f t="shared" si="9"/>
        <v>0</v>
      </c>
      <c r="AA21" s="601">
        <f t="shared" si="9"/>
        <v>0</v>
      </c>
      <c r="AB21" s="597">
        <f t="shared" si="9"/>
        <v>0</v>
      </c>
      <c r="AC21" s="599">
        <f t="shared" si="9"/>
        <v>0</v>
      </c>
      <c r="AD21" s="597">
        <f t="shared" si="9"/>
        <v>0</v>
      </c>
      <c r="AE21" s="601">
        <f t="shared" si="9"/>
        <v>0</v>
      </c>
      <c r="AF21" s="597">
        <f t="shared" si="9"/>
        <v>0</v>
      </c>
      <c r="AG21" s="597">
        <f t="shared" si="9"/>
        <v>0</v>
      </c>
    </row>
    <row r="22" spans="1:33" ht="15" thickBot="1">
      <c r="A22" s="1022"/>
      <c r="B22" s="650" t="s">
        <v>551</v>
      </c>
      <c r="C22" s="592" t="s">
        <v>73</v>
      </c>
      <c r="D22" s="592">
        <v>2</v>
      </c>
      <c r="E22" s="592" t="s">
        <v>554</v>
      </c>
      <c r="F22" s="13" t="s">
        <v>501</v>
      </c>
      <c r="G22" s="593">
        <v>220000</v>
      </c>
      <c r="H22" s="553">
        <v>50000</v>
      </c>
      <c r="I22" s="606">
        <v>30000</v>
      </c>
      <c r="J22" s="553">
        <v>0</v>
      </c>
      <c r="K22" s="553">
        <v>0</v>
      </c>
      <c r="L22" s="553">
        <v>0</v>
      </c>
      <c r="M22" s="553">
        <v>0</v>
      </c>
      <c r="N22" s="613">
        <v>10000</v>
      </c>
      <c r="O22" s="608"/>
      <c r="P22" s="609"/>
      <c r="Q22" s="610">
        <f aca="true" t="shared" si="10" ref="Q22:Q38">O22-P22</f>
        <v>0</v>
      </c>
      <c r="R22" s="613"/>
      <c r="S22" s="651"/>
      <c r="T22" s="651"/>
      <c r="U22" s="651"/>
      <c r="V22" s="614"/>
      <c r="W22" s="652">
        <f aca="true" t="shared" si="11" ref="W22:W42">U22-V22</f>
        <v>0</v>
      </c>
      <c r="X22" s="615"/>
      <c r="Y22" s="651">
        <v>0</v>
      </c>
      <c r="Z22" s="614"/>
      <c r="AA22" s="653">
        <f aca="true" t="shared" si="12" ref="AA22:AA29">Y22-Z22</f>
        <v>0</v>
      </c>
      <c r="AB22" s="614"/>
      <c r="AC22" s="651">
        <v>0</v>
      </c>
      <c r="AD22" s="614"/>
      <c r="AE22" s="653">
        <f aca="true" t="shared" si="13" ref="AE22:AE29">AC22-AD22</f>
        <v>0</v>
      </c>
      <c r="AF22" s="614"/>
      <c r="AG22" s="590">
        <f aca="true" t="shared" si="14" ref="AG22:AG29">R22+X22+AB22</f>
        <v>0</v>
      </c>
    </row>
    <row r="23" spans="1:33" ht="15" thickBot="1">
      <c r="A23" s="1022"/>
      <c r="B23" s="650" t="s">
        <v>551</v>
      </c>
      <c r="C23" s="592" t="s">
        <v>73</v>
      </c>
      <c r="D23" s="592">
        <v>2</v>
      </c>
      <c r="E23" s="592" t="s">
        <v>555</v>
      </c>
      <c r="F23" s="13" t="s">
        <v>506</v>
      </c>
      <c r="G23" s="593">
        <v>0</v>
      </c>
      <c r="H23" s="553">
        <v>0</v>
      </c>
      <c r="I23" s="606">
        <v>0</v>
      </c>
      <c r="J23" s="553">
        <v>0</v>
      </c>
      <c r="K23" s="553">
        <v>0</v>
      </c>
      <c r="L23" s="553">
        <v>0</v>
      </c>
      <c r="M23" s="553">
        <v>0</v>
      </c>
      <c r="N23" s="613">
        <v>5000</v>
      </c>
      <c r="O23" s="608"/>
      <c r="P23" s="645"/>
      <c r="Q23" s="610">
        <f>O23-P23</f>
        <v>0</v>
      </c>
      <c r="R23" s="613"/>
      <c r="S23" s="651"/>
      <c r="T23" s="651">
        <v>50000</v>
      </c>
      <c r="U23" s="651"/>
      <c r="V23" s="614"/>
      <c r="W23" s="652">
        <f>U23-V23</f>
        <v>0</v>
      </c>
      <c r="X23" s="615"/>
      <c r="Y23" s="651">
        <v>0</v>
      </c>
      <c r="Z23" s="614"/>
      <c r="AA23" s="653">
        <f>Y23-Z23</f>
        <v>0</v>
      </c>
      <c r="AB23" s="614"/>
      <c r="AC23" s="651">
        <v>0</v>
      </c>
      <c r="AD23" s="614"/>
      <c r="AE23" s="653">
        <f t="shared" si="13"/>
        <v>0</v>
      </c>
      <c r="AF23" s="614"/>
      <c r="AG23" s="590">
        <f t="shared" si="14"/>
        <v>0</v>
      </c>
    </row>
    <row r="24" spans="1:33" ht="15" thickBot="1">
      <c r="A24" s="1022"/>
      <c r="B24" s="650" t="s">
        <v>551</v>
      </c>
      <c r="C24" s="592" t="s">
        <v>73</v>
      </c>
      <c r="D24" s="592">
        <v>2</v>
      </c>
      <c r="E24" s="592" t="s">
        <v>556</v>
      </c>
      <c r="F24" s="13" t="s">
        <v>507</v>
      </c>
      <c r="G24" s="593">
        <v>0</v>
      </c>
      <c r="H24" s="553">
        <v>0</v>
      </c>
      <c r="I24" s="606">
        <v>0</v>
      </c>
      <c r="J24" s="553">
        <v>0</v>
      </c>
      <c r="K24" s="553">
        <v>0</v>
      </c>
      <c r="L24" s="553">
        <v>0</v>
      </c>
      <c r="M24" s="553">
        <v>0</v>
      </c>
      <c r="N24" s="613">
        <v>10000</v>
      </c>
      <c r="O24" s="608"/>
      <c r="P24" s="645"/>
      <c r="Q24" s="610">
        <f>O24-P24</f>
        <v>0</v>
      </c>
      <c r="R24" s="613"/>
      <c r="S24" s="651"/>
      <c r="T24" s="651"/>
      <c r="U24" s="651"/>
      <c r="V24" s="614"/>
      <c r="W24" s="652">
        <f>U24-V24</f>
        <v>0</v>
      </c>
      <c r="X24" s="615"/>
      <c r="Y24" s="651">
        <v>0</v>
      </c>
      <c r="Z24" s="614"/>
      <c r="AA24" s="653">
        <f>Y24-Z24</f>
        <v>0</v>
      </c>
      <c r="AB24" s="614"/>
      <c r="AC24" s="651">
        <v>0</v>
      </c>
      <c r="AD24" s="614"/>
      <c r="AE24" s="653">
        <f t="shared" si="13"/>
        <v>0</v>
      </c>
      <c r="AF24" s="614"/>
      <c r="AG24" s="590">
        <f t="shared" si="14"/>
        <v>0</v>
      </c>
    </row>
    <row r="25" spans="1:33" ht="15" thickBot="1">
      <c r="A25" s="1022"/>
      <c r="B25" s="650" t="s">
        <v>551</v>
      </c>
      <c r="C25" s="592" t="s">
        <v>73</v>
      </c>
      <c r="D25" s="592">
        <v>2</v>
      </c>
      <c r="E25" s="592" t="s">
        <v>557</v>
      </c>
      <c r="F25" s="13" t="s">
        <v>558</v>
      </c>
      <c r="G25" s="593">
        <v>0</v>
      </c>
      <c r="H25" s="553">
        <v>0</v>
      </c>
      <c r="I25" s="606">
        <v>0</v>
      </c>
      <c r="J25" s="553">
        <v>0</v>
      </c>
      <c r="K25" s="553">
        <v>0</v>
      </c>
      <c r="L25" s="553">
        <v>0</v>
      </c>
      <c r="M25" s="553">
        <v>0</v>
      </c>
      <c r="N25" s="613"/>
      <c r="O25" s="608"/>
      <c r="P25" s="609"/>
      <c r="Q25" s="610">
        <f t="shared" si="10"/>
        <v>0</v>
      </c>
      <c r="R25" s="613"/>
      <c r="S25" s="651"/>
      <c r="T25" s="651"/>
      <c r="U25" s="651"/>
      <c r="V25" s="614"/>
      <c r="W25" s="652">
        <f t="shared" si="11"/>
        <v>0</v>
      </c>
      <c r="X25" s="615"/>
      <c r="Y25" s="651">
        <v>0</v>
      </c>
      <c r="Z25" s="614"/>
      <c r="AA25" s="653">
        <f t="shared" si="12"/>
        <v>0</v>
      </c>
      <c r="AB25" s="614"/>
      <c r="AC25" s="651">
        <v>0</v>
      </c>
      <c r="AD25" s="614"/>
      <c r="AE25" s="653">
        <f t="shared" si="13"/>
        <v>0</v>
      </c>
      <c r="AF25" s="614"/>
      <c r="AG25" s="590">
        <f t="shared" si="14"/>
        <v>0</v>
      </c>
    </row>
    <row r="26" spans="1:33" ht="15" thickBot="1">
      <c r="A26" s="1022"/>
      <c r="B26" s="650" t="s">
        <v>551</v>
      </c>
      <c r="C26" s="592" t="s">
        <v>73</v>
      </c>
      <c r="D26" s="592">
        <v>2</v>
      </c>
      <c r="E26" s="592" t="s">
        <v>530</v>
      </c>
      <c r="F26" s="13" t="s">
        <v>495</v>
      </c>
      <c r="G26" s="593">
        <v>160000</v>
      </c>
      <c r="H26" s="553">
        <v>104000</v>
      </c>
      <c r="I26" s="606">
        <v>65000</v>
      </c>
      <c r="J26" s="553">
        <v>0</v>
      </c>
      <c r="K26" s="553">
        <v>0</v>
      </c>
      <c r="L26" s="553">
        <v>0</v>
      </c>
      <c r="M26" s="553">
        <v>50000</v>
      </c>
      <c r="N26" s="613">
        <v>5000</v>
      </c>
      <c r="O26" s="608">
        <v>300000</v>
      </c>
      <c r="P26" s="645">
        <v>300000</v>
      </c>
      <c r="Q26" s="610">
        <f t="shared" si="10"/>
        <v>0</v>
      </c>
      <c r="R26" s="613"/>
      <c r="S26" s="651">
        <v>20000</v>
      </c>
      <c r="T26" s="651">
        <v>50000</v>
      </c>
      <c r="U26" s="651"/>
      <c r="V26" s="614"/>
      <c r="W26" s="652">
        <f t="shared" si="11"/>
        <v>0</v>
      </c>
      <c r="X26" s="615"/>
      <c r="Y26" s="651"/>
      <c r="Z26" s="614"/>
      <c r="AA26" s="653">
        <f t="shared" si="12"/>
        <v>0</v>
      </c>
      <c r="AB26" s="614"/>
      <c r="AC26" s="651"/>
      <c r="AD26" s="614"/>
      <c r="AE26" s="653">
        <f t="shared" si="13"/>
        <v>0</v>
      </c>
      <c r="AF26" s="614"/>
      <c r="AG26" s="590">
        <f t="shared" si="14"/>
        <v>0</v>
      </c>
    </row>
    <row r="27" spans="1:33" ht="15" thickBot="1">
      <c r="A27" s="1022"/>
      <c r="B27" s="650" t="s">
        <v>551</v>
      </c>
      <c r="C27" s="592" t="s">
        <v>73</v>
      </c>
      <c r="D27" s="592">
        <v>2</v>
      </c>
      <c r="E27" s="592" t="s">
        <v>559</v>
      </c>
      <c r="F27" s="13" t="s">
        <v>560</v>
      </c>
      <c r="G27" s="593">
        <v>990000</v>
      </c>
      <c r="H27" s="553">
        <v>414000</v>
      </c>
      <c r="I27" s="606">
        <v>255000</v>
      </c>
      <c r="J27" s="553">
        <v>120000</v>
      </c>
      <c r="K27" s="553">
        <v>0</v>
      </c>
      <c r="L27" s="553">
        <v>0</v>
      </c>
      <c r="M27" s="553">
        <v>0</v>
      </c>
      <c r="N27" s="613">
        <v>20000</v>
      </c>
      <c r="O27" s="608">
        <v>100000</v>
      </c>
      <c r="P27" s="645">
        <v>100000</v>
      </c>
      <c r="Q27" s="610">
        <f t="shared" si="10"/>
        <v>0</v>
      </c>
      <c r="R27" s="613"/>
      <c r="S27" s="651"/>
      <c r="T27" s="651">
        <v>50000</v>
      </c>
      <c r="U27" s="651"/>
      <c r="V27" s="614"/>
      <c r="W27" s="652">
        <f t="shared" si="11"/>
        <v>0</v>
      </c>
      <c r="X27" s="615"/>
      <c r="Y27" s="651"/>
      <c r="Z27" s="614"/>
      <c r="AA27" s="653">
        <f t="shared" si="12"/>
        <v>0</v>
      </c>
      <c r="AB27" s="614"/>
      <c r="AC27" s="651"/>
      <c r="AD27" s="614"/>
      <c r="AE27" s="653">
        <f t="shared" si="13"/>
        <v>0</v>
      </c>
      <c r="AF27" s="614"/>
      <c r="AG27" s="590">
        <f t="shared" si="14"/>
        <v>0</v>
      </c>
    </row>
    <row r="28" spans="1:33" ht="15" thickBot="1">
      <c r="A28" s="1022"/>
      <c r="B28" s="650" t="s">
        <v>551</v>
      </c>
      <c r="C28" s="592" t="s">
        <v>73</v>
      </c>
      <c r="D28" s="592">
        <v>2</v>
      </c>
      <c r="E28" s="592" t="s">
        <v>531</v>
      </c>
      <c r="F28" s="13" t="s">
        <v>561</v>
      </c>
      <c r="G28" s="593">
        <v>0</v>
      </c>
      <c r="H28" s="553">
        <v>10000</v>
      </c>
      <c r="I28" s="606">
        <v>7000</v>
      </c>
      <c r="J28" s="553">
        <v>0</v>
      </c>
      <c r="K28" s="553">
        <v>0</v>
      </c>
      <c r="L28" s="553">
        <v>0</v>
      </c>
      <c r="M28" s="553">
        <v>0</v>
      </c>
      <c r="N28" s="613">
        <v>10000</v>
      </c>
      <c r="O28" s="608">
        <v>100000</v>
      </c>
      <c r="P28" s="645">
        <v>100000</v>
      </c>
      <c r="Q28" s="610">
        <f t="shared" si="10"/>
        <v>0</v>
      </c>
      <c r="R28" s="613"/>
      <c r="S28" s="651"/>
      <c r="T28" s="651"/>
      <c r="U28" s="651"/>
      <c r="V28" s="614"/>
      <c r="W28" s="652">
        <f t="shared" si="11"/>
        <v>0</v>
      </c>
      <c r="X28" s="615"/>
      <c r="Y28" s="651"/>
      <c r="Z28" s="614"/>
      <c r="AA28" s="653">
        <f t="shared" si="12"/>
        <v>0</v>
      </c>
      <c r="AB28" s="614"/>
      <c r="AC28" s="651"/>
      <c r="AD28" s="614"/>
      <c r="AE28" s="653">
        <f t="shared" si="13"/>
        <v>0</v>
      </c>
      <c r="AF28" s="614"/>
      <c r="AG28" s="590">
        <f t="shared" si="14"/>
        <v>0</v>
      </c>
    </row>
    <row r="29" spans="1:33" ht="15" thickBot="1">
      <c r="A29" s="1022"/>
      <c r="B29" s="650" t="s">
        <v>551</v>
      </c>
      <c r="C29" s="592" t="s">
        <v>73</v>
      </c>
      <c r="D29" s="592">
        <v>2</v>
      </c>
      <c r="E29" s="592" t="s">
        <v>532</v>
      </c>
      <c r="F29" s="13" t="s">
        <v>496</v>
      </c>
      <c r="G29" s="593">
        <v>320000</v>
      </c>
      <c r="H29" s="553">
        <v>104000</v>
      </c>
      <c r="I29" s="606">
        <v>65000</v>
      </c>
      <c r="J29" s="553">
        <v>0</v>
      </c>
      <c r="K29" s="553">
        <v>0</v>
      </c>
      <c r="L29" s="553">
        <v>0</v>
      </c>
      <c r="M29" s="553">
        <v>50000</v>
      </c>
      <c r="N29" s="613">
        <v>10000</v>
      </c>
      <c r="O29" s="608"/>
      <c r="P29" s="609"/>
      <c r="Q29" s="610">
        <f t="shared" si="10"/>
        <v>0</v>
      </c>
      <c r="R29" s="613"/>
      <c r="S29" s="651"/>
      <c r="T29" s="651"/>
      <c r="U29" s="651"/>
      <c r="V29" s="614"/>
      <c r="W29" s="652">
        <f t="shared" si="11"/>
        <v>0</v>
      </c>
      <c r="X29" s="615"/>
      <c r="Y29" s="651">
        <v>0</v>
      </c>
      <c r="Z29" s="614"/>
      <c r="AA29" s="653">
        <f t="shared" si="12"/>
        <v>0</v>
      </c>
      <c r="AB29" s="614"/>
      <c r="AC29" s="651">
        <v>0</v>
      </c>
      <c r="AD29" s="614"/>
      <c r="AE29" s="653">
        <f t="shared" si="13"/>
        <v>0</v>
      </c>
      <c r="AF29" s="614"/>
      <c r="AG29" s="590">
        <f t="shared" si="14"/>
        <v>0</v>
      </c>
    </row>
    <row r="30" spans="1:33" ht="15.75" thickBot="1">
      <c r="A30" s="1022"/>
      <c r="B30" s="594" t="s">
        <v>551</v>
      </c>
      <c r="C30" s="594" t="s">
        <v>73</v>
      </c>
      <c r="D30" s="594">
        <v>2</v>
      </c>
      <c r="E30" s="595" t="s">
        <v>533</v>
      </c>
      <c r="F30" s="596" t="s">
        <v>534</v>
      </c>
      <c r="G30" s="587">
        <f>SUM(G31:G35)</f>
        <v>60000</v>
      </c>
      <c r="H30" s="587">
        <f aca="true" t="shared" si="15" ref="H30:AG30">SUM(H31:H35)</f>
        <v>114000</v>
      </c>
      <c r="I30" s="587">
        <f t="shared" si="15"/>
        <v>70000</v>
      </c>
      <c r="J30" s="587">
        <f t="shared" si="15"/>
        <v>0</v>
      </c>
      <c r="K30" s="587">
        <f t="shared" si="15"/>
        <v>0</v>
      </c>
      <c r="L30" s="587">
        <f t="shared" si="15"/>
        <v>100000</v>
      </c>
      <c r="M30" s="587">
        <f t="shared" si="15"/>
        <v>20000</v>
      </c>
      <c r="N30" s="597">
        <f t="shared" si="15"/>
        <v>80000</v>
      </c>
      <c r="O30" s="597">
        <f t="shared" si="15"/>
        <v>120000</v>
      </c>
      <c r="P30" s="597">
        <f t="shared" si="15"/>
        <v>100000</v>
      </c>
      <c r="Q30" s="597">
        <f t="shared" si="15"/>
        <v>20000</v>
      </c>
      <c r="R30" s="597">
        <f t="shared" si="15"/>
        <v>0</v>
      </c>
      <c r="S30" s="597">
        <f>SUM(S31:S35)</f>
        <v>10000</v>
      </c>
      <c r="T30" s="597">
        <f>SUM(T31:T35)</f>
        <v>50000</v>
      </c>
      <c r="U30" s="597">
        <f t="shared" si="15"/>
        <v>0</v>
      </c>
      <c r="V30" s="598">
        <f t="shared" si="15"/>
        <v>0</v>
      </c>
      <c r="W30" s="597">
        <f t="shared" si="15"/>
        <v>0</v>
      </c>
      <c r="X30" s="600">
        <f t="shared" si="15"/>
        <v>0</v>
      </c>
      <c r="Y30" s="597">
        <f t="shared" si="15"/>
        <v>0</v>
      </c>
      <c r="Z30" s="597">
        <f t="shared" si="15"/>
        <v>0</v>
      </c>
      <c r="AA30" s="597">
        <f t="shared" si="15"/>
        <v>0</v>
      </c>
      <c r="AB30" s="597">
        <f t="shared" si="15"/>
        <v>0</v>
      </c>
      <c r="AC30" s="597">
        <f t="shared" si="15"/>
        <v>0</v>
      </c>
      <c r="AD30" s="597">
        <f t="shared" si="15"/>
        <v>0</v>
      </c>
      <c r="AE30" s="597">
        <f t="shared" si="15"/>
        <v>0</v>
      </c>
      <c r="AF30" s="597">
        <f t="shared" si="15"/>
        <v>0</v>
      </c>
      <c r="AG30" s="597">
        <f t="shared" si="15"/>
        <v>0</v>
      </c>
    </row>
    <row r="31" spans="1:33" ht="15" thickBot="1">
      <c r="A31" s="1022"/>
      <c r="B31" s="650" t="s">
        <v>551</v>
      </c>
      <c r="C31" s="591" t="s">
        <v>73</v>
      </c>
      <c r="D31" s="591">
        <v>2</v>
      </c>
      <c r="E31" s="591" t="s">
        <v>535</v>
      </c>
      <c r="F31" s="12" t="s">
        <v>497</v>
      </c>
      <c r="G31" s="593">
        <v>35000</v>
      </c>
      <c r="H31" s="553">
        <v>62000</v>
      </c>
      <c r="I31" s="606">
        <v>38000</v>
      </c>
      <c r="J31" s="553">
        <v>0</v>
      </c>
      <c r="K31" s="553">
        <v>0</v>
      </c>
      <c r="L31" s="553">
        <v>100000</v>
      </c>
      <c r="M31" s="553">
        <v>20000</v>
      </c>
      <c r="N31" s="613">
        <v>25000</v>
      </c>
      <c r="O31" s="608">
        <v>120000</v>
      </c>
      <c r="P31" s="645">
        <v>100000</v>
      </c>
      <c r="Q31" s="610">
        <f t="shared" si="10"/>
        <v>20000</v>
      </c>
      <c r="R31" s="613"/>
      <c r="S31" s="651">
        <v>10000</v>
      </c>
      <c r="T31" s="651">
        <v>50000</v>
      </c>
      <c r="U31" s="651"/>
      <c r="V31" s="654"/>
      <c r="W31" s="652">
        <f t="shared" si="11"/>
        <v>0</v>
      </c>
      <c r="X31" s="655"/>
      <c r="Y31" s="651"/>
      <c r="Z31" s="654"/>
      <c r="AA31" s="653">
        <f>Y31-Z31</f>
        <v>0</v>
      </c>
      <c r="AB31" s="654"/>
      <c r="AC31" s="651"/>
      <c r="AD31" s="654"/>
      <c r="AE31" s="653">
        <f>AC31-AD31</f>
        <v>0</v>
      </c>
      <c r="AF31" s="654"/>
      <c r="AG31" s="590">
        <f>R31+X31+AB31</f>
        <v>0</v>
      </c>
    </row>
    <row r="32" spans="1:33" ht="15" thickBot="1">
      <c r="A32" s="1022"/>
      <c r="B32" s="650" t="s">
        <v>551</v>
      </c>
      <c r="C32" s="591" t="s">
        <v>73</v>
      </c>
      <c r="D32" s="591">
        <v>2</v>
      </c>
      <c r="E32" s="591" t="s">
        <v>562</v>
      </c>
      <c r="F32" s="12" t="s">
        <v>508</v>
      </c>
      <c r="G32" s="593">
        <v>0</v>
      </c>
      <c r="H32" s="553">
        <v>0</v>
      </c>
      <c r="I32" s="606">
        <v>0</v>
      </c>
      <c r="J32" s="553">
        <v>0</v>
      </c>
      <c r="K32" s="553">
        <v>0</v>
      </c>
      <c r="L32" s="553">
        <v>0</v>
      </c>
      <c r="M32" s="553">
        <v>0</v>
      </c>
      <c r="N32" s="613">
        <v>25000</v>
      </c>
      <c r="O32" s="608"/>
      <c r="P32" s="645"/>
      <c r="Q32" s="610">
        <f t="shared" si="10"/>
        <v>0</v>
      </c>
      <c r="R32" s="613"/>
      <c r="S32" s="651"/>
      <c r="T32" s="651"/>
      <c r="U32" s="651"/>
      <c r="V32" s="654"/>
      <c r="W32" s="652">
        <f t="shared" si="11"/>
        <v>0</v>
      </c>
      <c r="X32" s="655"/>
      <c r="Y32" s="651">
        <v>0</v>
      </c>
      <c r="Z32" s="654"/>
      <c r="AA32" s="653">
        <f>Y32-Z32</f>
        <v>0</v>
      </c>
      <c r="AB32" s="654"/>
      <c r="AC32" s="651">
        <v>0</v>
      </c>
      <c r="AD32" s="654"/>
      <c r="AE32" s="653">
        <f>AC32-AD32</f>
        <v>0</v>
      </c>
      <c r="AF32" s="654"/>
      <c r="AG32" s="590">
        <f>R32+X32+AB32</f>
        <v>0</v>
      </c>
    </row>
    <row r="33" spans="1:33" ht="15" thickBot="1">
      <c r="A33" s="1022"/>
      <c r="B33" s="650" t="s">
        <v>551</v>
      </c>
      <c r="C33" s="592" t="s">
        <v>73</v>
      </c>
      <c r="D33" s="592">
        <v>2</v>
      </c>
      <c r="E33" s="592" t="s">
        <v>536</v>
      </c>
      <c r="F33" s="13" t="s">
        <v>498</v>
      </c>
      <c r="G33" s="593">
        <v>0</v>
      </c>
      <c r="H33" s="553">
        <v>21000</v>
      </c>
      <c r="I33" s="606">
        <v>13000</v>
      </c>
      <c r="J33" s="553">
        <v>0</v>
      </c>
      <c r="K33" s="553">
        <v>0</v>
      </c>
      <c r="L33" s="553">
        <v>0</v>
      </c>
      <c r="M33" s="553">
        <v>0</v>
      </c>
      <c r="N33" s="613">
        <v>10000</v>
      </c>
      <c r="O33" s="608"/>
      <c r="P33" s="609"/>
      <c r="Q33" s="610">
        <f t="shared" si="10"/>
        <v>0</v>
      </c>
      <c r="R33" s="613"/>
      <c r="S33" s="651"/>
      <c r="T33" s="651"/>
      <c r="U33" s="651"/>
      <c r="V33" s="654"/>
      <c r="W33" s="652">
        <f t="shared" si="11"/>
        <v>0</v>
      </c>
      <c r="X33" s="655"/>
      <c r="Y33" s="651">
        <v>0</v>
      </c>
      <c r="Z33" s="654"/>
      <c r="AA33" s="653">
        <f>Y33-Z33</f>
        <v>0</v>
      </c>
      <c r="AB33" s="654"/>
      <c r="AC33" s="651">
        <v>0</v>
      </c>
      <c r="AD33" s="654"/>
      <c r="AE33" s="653">
        <f>AC33-AD33</f>
        <v>0</v>
      </c>
      <c r="AF33" s="654"/>
      <c r="AG33" s="590">
        <f>R33+X33+AB33</f>
        <v>0</v>
      </c>
    </row>
    <row r="34" spans="1:33" ht="15" thickBot="1">
      <c r="A34" s="1022"/>
      <c r="B34" s="650" t="s">
        <v>551</v>
      </c>
      <c r="C34" s="592" t="s">
        <v>73</v>
      </c>
      <c r="D34" s="592">
        <v>2</v>
      </c>
      <c r="E34" s="592" t="s">
        <v>563</v>
      </c>
      <c r="F34" s="13" t="s">
        <v>509</v>
      </c>
      <c r="G34" s="593">
        <v>25000</v>
      </c>
      <c r="H34" s="553">
        <v>31000</v>
      </c>
      <c r="I34" s="606">
        <v>19000</v>
      </c>
      <c r="J34" s="553">
        <v>0</v>
      </c>
      <c r="K34" s="553">
        <v>0</v>
      </c>
      <c r="L34" s="553">
        <v>0</v>
      </c>
      <c r="M34" s="553">
        <v>0</v>
      </c>
      <c r="N34" s="613">
        <v>10000</v>
      </c>
      <c r="O34" s="608"/>
      <c r="P34" s="645"/>
      <c r="Q34" s="610">
        <f t="shared" si="10"/>
        <v>0</v>
      </c>
      <c r="R34" s="613"/>
      <c r="S34" s="651"/>
      <c r="T34" s="651"/>
      <c r="U34" s="651"/>
      <c r="V34" s="654"/>
      <c r="W34" s="652">
        <f t="shared" si="11"/>
        <v>0</v>
      </c>
      <c r="X34" s="655"/>
      <c r="Y34" s="651">
        <v>0</v>
      </c>
      <c r="Z34" s="654"/>
      <c r="AA34" s="653">
        <f>Y34-Z34</f>
        <v>0</v>
      </c>
      <c r="AB34" s="654"/>
      <c r="AC34" s="651">
        <v>0</v>
      </c>
      <c r="AD34" s="654"/>
      <c r="AE34" s="653">
        <f>AC34-AD34</f>
        <v>0</v>
      </c>
      <c r="AF34" s="654"/>
      <c r="AG34" s="590">
        <f>R34+X34+AB34</f>
        <v>0</v>
      </c>
    </row>
    <row r="35" spans="1:33" ht="15" thickBot="1">
      <c r="A35" s="1022"/>
      <c r="B35" s="650" t="s">
        <v>551</v>
      </c>
      <c r="C35" s="592" t="s">
        <v>73</v>
      </c>
      <c r="D35" s="592">
        <v>2</v>
      </c>
      <c r="E35" s="592" t="s">
        <v>564</v>
      </c>
      <c r="F35" s="13" t="s">
        <v>510</v>
      </c>
      <c r="G35" s="593">
        <v>0</v>
      </c>
      <c r="H35" s="553">
        <v>0</v>
      </c>
      <c r="I35" s="606">
        <v>0</v>
      </c>
      <c r="J35" s="553">
        <v>0</v>
      </c>
      <c r="K35" s="553">
        <v>0</v>
      </c>
      <c r="L35" s="553">
        <v>0</v>
      </c>
      <c r="M35" s="553">
        <v>0</v>
      </c>
      <c r="N35" s="613">
        <v>10000</v>
      </c>
      <c r="O35" s="608"/>
      <c r="P35" s="645"/>
      <c r="Q35" s="610">
        <f t="shared" si="10"/>
        <v>0</v>
      </c>
      <c r="R35" s="613"/>
      <c r="S35" s="651"/>
      <c r="T35" s="651"/>
      <c r="U35" s="651"/>
      <c r="V35" s="654"/>
      <c r="W35" s="652">
        <f t="shared" si="11"/>
        <v>0</v>
      </c>
      <c r="X35" s="655"/>
      <c r="Y35" s="651">
        <v>0</v>
      </c>
      <c r="Z35" s="654"/>
      <c r="AA35" s="653">
        <f>Y35-Z35</f>
        <v>0</v>
      </c>
      <c r="AB35" s="654"/>
      <c r="AC35" s="651">
        <v>0</v>
      </c>
      <c r="AD35" s="654"/>
      <c r="AE35" s="653">
        <f>AC35-AD35</f>
        <v>0</v>
      </c>
      <c r="AF35" s="654"/>
      <c r="AG35" s="590">
        <f>R35+X35+AB35</f>
        <v>0</v>
      </c>
    </row>
    <row r="36" spans="1:33" ht="15.75" thickBot="1">
      <c r="A36" s="1022"/>
      <c r="B36" s="594" t="s">
        <v>551</v>
      </c>
      <c r="C36" s="594" t="s">
        <v>73</v>
      </c>
      <c r="D36" s="594">
        <v>2</v>
      </c>
      <c r="E36" s="595" t="s">
        <v>546</v>
      </c>
      <c r="F36" s="596" t="s">
        <v>547</v>
      </c>
      <c r="G36" s="587">
        <f aca="true" t="shared" si="16" ref="G36:AG36">SUM(G37:G38)</f>
        <v>0</v>
      </c>
      <c r="H36" s="587">
        <f t="shared" si="16"/>
        <v>0</v>
      </c>
      <c r="I36" s="588">
        <f t="shared" si="16"/>
        <v>0</v>
      </c>
      <c r="J36" s="587">
        <f t="shared" si="16"/>
        <v>0</v>
      </c>
      <c r="K36" s="587">
        <f>SUM(K37:K38)</f>
        <v>0</v>
      </c>
      <c r="L36" s="587">
        <f>SUM(L37:L38)</f>
        <v>0</v>
      </c>
      <c r="M36" s="587">
        <f>SUM(M37:M38)</f>
        <v>2300000</v>
      </c>
      <c r="N36" s="597">
        <f>SUM(N37:N38)</f>
        <v>2864000</v>
      </c>
      <c r="O36" s="599">
        <f t="shared" si="16"/>
        <v>8000000</v>
      </c>
      <c r="P36" s="625">
        <f t="shared" si="16"/>
        <v>2739000</v>
      </c>
      <c r="Q36" s="601">
        <f t="shared" si="16"/>
        <v>5261000</v>
      </c>
      <c r="R36" s="597">
        <f t="shared" si="16"/>
        <v>0</v>
      </c>
      <c r="S36" s="599">
        <f>SUM(S37:S38)</f>
        <v>3750000</v>
      </c>
      <c r="T36" s="599">
        <f>SUM(T37:T38)</f>
        <v>0</v>
      </c>
      <c r="U36" s="599">
        <f t="shared" si="16"/>
        <v>0</v>
      </c>
      <c r="V36" s="598">
        <f>SUM(V37:V38)</f>
        <v>0</v>
      </c>
      <c r="W36" s="597">
        <f t="shared" si="16"/>
        <v>0</v>
      </c>
      <c r="X36" s="600">
        <f t="shared" si="16"/>
        <v>0</v>
      </c>
      <c r="Y36" s="599">
        <f t="shared" si="16"/>
        <v>0</v>
      </c>
      <c r="Z36" s="597">
        <f>SUM(Z37:Z38)</f>
        <v>0</v>
      </c>
      <c r="AA36" s="601">
        <f t="shared" si="16"/>
        <v>0</v>
      </c>
      <c r="AB36" s="597">
        <f t="shared" si="16"/>
        <v>0</v>
      </c>
      <c r="AC36" s="599">
        <f>SUM(AC37:AC38)</f>
        <v>0</v>
      </c>
      <c r="AD36" s="597">
        <f>SUM(AD37:AD38)</f>
        <v>0</v>
      </c>
      <c r="AE36" s="601">
        <f>SUM(AE37:AE38)</f>
        <v>0</v>
      </c>
      <c r="AF36" s="597">
        <f>SUM(AF37:AF38)</f>
        <v>0</v>
      </c>
      <c r="AG36" s="597">
        <f t="shared" si="16"/>
        <v>0</v>
      </c>
    </row>
    <row r="37" spans="1:33" ht="15" thickBot="1">
      <c r="A37" s="1022"/>
      <c r="B37" s="650" t="s">
        <v>551</v>
      </c>
      <c r="C37" s="591" t="s">
        <v>73</v>
      </c>
      <c r="D37" s="591">
        <v>2</v>
      </c>
      <c r="E37" s="591" t="s">
        <v>549</v>
      </c>
      <c r="F37" s="12" t="s">
        <v>501</v>
      </c>
      <c r="G37" s="593">
        <v>0</v>
      </c>
      <c r="H37" s="553">
        <v>0</v>
      </c>
      <c r="I37" s="606">
        <v>0</v>
      </c>
      <c r="J37" s="553">
        <v>0</v>
      </c>
      <c r="K37" s="553">
        <v>0</v>
      </c>
      <c r="L37" s="553">
        <v>0</v>
      </c>
      <c r="M37" s="553">
        <v>0</v>
      </c>
      <c r="N37" s="613">
        <v>10000</v>
      </c>
      <c r="O37" s="608">
        <v>100000</v>
      </c>
      <c r="P37" s="656">
        <v>100000</v>
      </c>
      <c r="Q37" s="610">
        <f t="shared" si="10"/>
        <v>0</v>
      </c>
      <c r="R37" s="613"/>
      <c r="S37" s="651"/>
      <c r="T37" s="651"/>
      <c r="U37" s="651"/>
      <c r="V37" s="654"/>
      <c r="W37" s="652">
        <f t="shared" si="11"/>
        <v>0</v>
      </c>
      <c r="X37" s="655"/>
      <c r="Y37" s="657">
        <v>0</v>
      </c>
      <c r="Z37" s="654"/>
      <c r="AA37" s="653">
        <f>Y37-Z37</f>
        <v>0</v>
      </c>
      <c r="AB37" s="654"/>
      <c r="AC37" s="657">
        <v>0</v>
      </c>
      <c r="AD37" s="654"/>
      <c r="AE37" s="653">
        <f>AC37-AD37</f>
        <v>0</v>
      </c>
      <c r="AF37" s="654"/>
      <c r="AG37" s="590">
        <f>R37+X37+AB37</f>
        <v>0</v>
      </c>
    </row>
    <row r="38" spans="1:33" ht="15" thickBot="1">
      <c r="A38" s="1022"/>
      <c r="B38" s="650" t="s">
        <v>551</v>
      </c>
      <c r="C38" s="592" t="s">
        <v>73</v>
      </c>
      <c r="D38" s="592">
        <v>2</v>
      </c>
      <c r="E38" s="592" t="s">
        <v>548</v>
      </c>
      <c r="F38" s="13" t="s">
        <v>500</v>
      </c>
      <c r="G38" s="593">
        <v>0</v>
      </c>
      <c r="H38" s="553">
        <v>0</v>
      </c>
      <c r="I38" s="606">
        <v>0</v>
      </c>
      <c r="J38" s="553">
        <v>0</v>
      </c>
      <c r="K38" s="553">
        <v>0</v>
      </c>
      <c r="L38" s="553">
        <v>0</v>
      </c>
      <c r="M38" s="553">
        <v>2300000</v>
      </c>
      <c r="N38" s="613">
        <v>2854000</v>
      </c>
      <c r="O38" s="608">
        <v>7900000</v>
      </c>
      <c r="P38" s="656">
        <v>2639000</v>
      </c>
      <c r="Q38" s="610">
        <f t="shared" si="10"/>
        <v>5261000</v>
      </c>
      <c r="R38" s="613"/>
      <c r="S38" s="651">
        <v>3750000</v>
      </c>
      <c r="T38" s="651"/>
      <c r="U38" s="651"/>
      <c r="V38" s="614"/>
      <c r="W38" s="652">
        <f t="shared" si="11"/>
        <v>0</v>
      </c>
      <c r="X38" s="615"/>
      <c r="Y38" s="658"/>
      <c r="Z38" s="654"/>
      <c r="AA38" s="653">
        <f>Y38-Z38</f>
        <v>0</v>
      </c>
      <c r="AB38" s="654"/>
      <c r="AC38" s="658"/>
      <c r="AD38" s="654"/>
      <c r="AE38" s="653">
        <f>AC38-AD38</f>
        <v>0</v>
      </c>
      <c r="AF38" s="654"/>
      <c r="AG38" s="590">
        <f>R38+X38+AB38</f>
        <v>0</v>
      </c>
    </row>
    <row r="39" spans="1:33" ht="15.75" thickBot="1">
      <c r="A39" s="1022"/>
      <c r="B39" s="594" t="s">
        <v>551</v>
      </c>
      <c r="C39" s="594" t="s">
        <v>73</v>
      </c>
      <c r="D39" s="594">
        <v>2</v>
      </c>
      <c r="E39" s="595" t="s">
        <v>537</v>
      </c>
      <c r="F39" s="596" t="s">
        <v>538</v>
      </c>
      <c r="G39" s="587">
        <f aca="true" t="shared" si="17" ref="G39:AG39">SUM(G40:G42)</f>
        <v>148000</v>
      </c>
      <c r="H39" s="587">
        <f t="shared" si="17"/>
        <v>186000</v>
      </c>
      <c r="I39" s="588">
        <f t="shared" si="17"/>
        <v>111000</v>
      </c>
      <c r="J39" s="587">
        <f>SUM(J40:J42)</f>
        <v>165000</v>
      </c>
      <c r="K39" s="587">
        <f>SUM(K40:K42)</f>
        <v>0</v>
      </c>
      <c r="L39" s="587">
        <f>SUM(L40:L42)</f>
        <v>220000</v>
      </c>
      <c r="M39" s="587">
        <f>SUM(M40:M42)</f>
        <v>200000</v>
      </c>
      <c r="N39" s="597">
        <f>SUM(N40:N42)</f>
        <v>140000</v>
      </c>
      <c r="O39" s="599">
        <f t="shared" si="17"/>
        <v>204000</v>
      </c>
      <c r="P39" s="625">
        <f t="shared" si="17"/>
        <v>204000</v>
      </c>
      <c r="Q39" s="601">
        <f t="shared" si="17"/>
        <v>0</v>
      </c>
      <c r="R39" s="597">
        <f>SUM(R40:R42)</f>
        <v>0</v>
      </c>
      <c r="S39" s="599">
        <f>SUM(S40:S42)</f>
        <v>120000</v>
      </c>
      <c r="T39" s="599">
        <f>SUM(T40:T42)</f>
        <v>200000</v>
      </c>
      <c r="U39" s="599">
        <f t="shared" si="17"/>
        <v>0</v>
      </c>
      <c r="V39" s="598">
        <f>SUM(V40:V42)</f>
        <v>0</v>
      </c>
      <c r="W39" s="597">
        <f t="shared" si="17"/>
        <v>0</v>
      </c>
      <c r="X39" s="600">
        <f t="shared" si="17"/>
        <v>0</v>
      </c>
      <c r="Y39" s="599">
        <f t="shared" si="17"/>
        <v>0</v>
      </c>
      <c r="Z39" s="597">
        <f>SUM(Z40:Z42)</f>
        <v>0</v>
      </c>
      <c r="AA39" s="601">
        <f t="shared" si="17"/>
        <v>0</v>
      </c>
      <c r="AB39" s="597">
        <f t="shared" si="17"/>
        <v>0</v>
      </c>
      <c r="AC39" s="599">
        <f>SUM(AC40:AC42)</f>
        <v>0</v>
      </c>
      <c r="AD39" s="597">
        <f>SUM(AD40:AD42)</f>
        <v>0</v>
      </c>
      <c r="AE39" s="601">
        <f>SUM(AE40:AE42)</f>
        <v>0</v>
      </c>
      <c r="AF39" s="597">
        <f>SUM(AF40:AF42)</f>
        <v>0</v>
      </c>
      <c r="AG39" s="597">
        <f t="shared" si="17"/>
        <v>0</v>
      </c>
    </row>
    <row r="40" spans="1:33" ht="15" thickBot="1">
      <c r="A40" s="1022"/>
      <c r="B40" s="650" t="s">
        <v>551</v>
      </c>
      <c r="C40" s="591" t="s">
        <v>73</v>
      </c>
      <c r="D40" s="591">
        <v>2</v>
      </c>
      <c r="E40" s="591" t="s">
        <v>565</v>
      </c>
      <c r="F40" s="12" t="s">
        <v>511</v>
      </c>
      <c r="G40" s="593">
        <v>28000</v>
      </c>
      <c r="H40" s="602">
        <v>52000</v>
      </c>
      <c r="I40" s="602">
        <v>33000</v>
      </c>
      <c r="J40" s="602">
        <v>40000</v>
      </c>
      <c r="K40" s="602">
        <v>0</v>
      </c>
      <c r="L40" s="602">
        <v>25000</v>
      </c>
      <c r="M40" s="602">
        <v>25000</v>
      </c>
      <c r="N40" s="613">
        <v>20000</v>
      </c>
      <c r="O40" s="626">
        <v>50000</v>
      </c>
      <c r="P40" s="627">
        <v>50000</v>
      </c>
      <c r="Q40" s="628"/>
      <c r="R40" s="613"/>
      <c r="S40" s="657">
        <v>20000</v>
      </c>
      <c r="T40" s="657">
        <v>50000</v>
      </c>
      <c r="U40" s="657"/>
      <c r="V40" s="614"/>
      <c r="W40" s="652">
        <f t="shared" si="11"/>
        <v>0</v>
      </c>
      <c r="X40" s="615"/>
      <c r="Y40" s="657"/>
      <c r="Z40" s="614"/>
      <c r="AA40" s="659"/>
      <c r="AB40" s="614"/>
      <c r="AC40" s="657"/>
      <c r="AD40" s="614"/>
      <c r="AE40" s="659">
        <f>AC40-AD40</f>
        <v>0</v>
      </c>
      <c r="AF40" s="614"/>
      <c r="AG40" s="590">
        <f>R40+X40+AB40</f>
        <v>0</v>
      </c>
    </row>
    <row r="41" spans="1:33" ht="15" thickBot="1">
      <c r="A41" s="1022"/>
      <c r="B41" s="650" t="s">
        <v>551</v>
      </c>
      <c r="C41" s="592" t="s">
        <v>73</v>
      </c>
      <c r="D41" s="592">
        <v>2</v>
      </c>
      <c r="E41" s="592" t="s">
        <v>566</v>
      </c>
      <c r="F41" s="13" t="s">
        <v>512</v>
      </c>
      <c r="G41" s="593">
        <v>60000</v>
      </c>
      <c r="H41" s="553">
        <v>72000</v>
      </c>
      <c r="I41" s="553">
        <v>45000</v>
      </c>
      <c r="J41" s="553">
        <v>40000</v>
      </c>
      <c r="K41" s="553">
        <v>0</v>
      </c>
      <c r="L41" s="553">
        <v>25000</v>
      </c>
      <c r="M41" s="553">
        <v>45000</v>
      </c>
      <c r="N41" s="613">
        <v>20000</v>
      </c>
      <c r="O41" s="608">
        <v>70000</v>
      </c>
      <c r="P41" s="609">
        <v>70000</v>
      </c>
      <c r="Q41" s="610"/>
      <c r="R41" s="613"/>
      <c r="S41" s="651">
        <v>20000</v>
      </c>
      <c r="T41" s="651">
        <v>50000</v>
      </c>
      <c r="U41" s="651"/>
      <c r="V41" s="614"/>
      <c r="W41" s="652">
        <f t="shared" si="11"/>
        <v>0</v>
      </c>
      <c r="X41" s="615"/>
      <c r="Y41" s="651"/>
      <c r="Z41" s="614"/>
      <c r="AA41" s="660"/>
      <c r="AB41" s="614"/>
      <c r="AC41" s="651"/>
      <c r="AD41" s="614"/>
      <c r="AE41" s="660">
        <f>AC41-AD41</f>
        <v>0</v>
      </c>
      <c r="AF41" s="614"/>
      <c r="AG41" s="590">
        <f>R41+X41+AB41</f>
        <v>0</v>
      </c>
    </row>
    <row r="42" spans="1:33" ht="15" thickBot="1">
      <c r="A42" s="1023"/>
      <c r="B42" s="661" t="s">
        <v>551</v>
      </c>
      <c r="C42" s="616" t="s">
        <v>73</v>
      </c>
      <c r="D42" s="616">
        <v>2</v>
      </c>
      <c r="E42" s="616" t="s">
        <v>539</v>
      </c>
      <c r="F42" s="14" t="s">
        <v>499</v>
      </c>
      <c r="G42" s="604">
        <v>60000</v>
      </c>
      <c r="H42" s="603">
        <v>62000</v>
      </c>
      <c r="I42" s="603">
        <v>33000</v>
      </c>
      <c r="J42" s="603">
        <v>85000</v>
      </c>
      <c r="K42" s="603">
        <v>0</v>
      </c>
      <c r="L42" s="603">
        <v>170000</v>
      </c>
      <c r="M42" s="603">
        <v>130000</v>
      </c>
      <c r="N42" s="613">
        <v>100000</v>
      </c>
      <c r="O42" s="662">
        <v>84000</v>
      </c>
      <c r="P42" s="663">
        <v>84000</v>
      </c>
      <c r="Q42" s="664"/>
      <c r="R42" s="613"/>
      <c r="S42" s="658">
        <v>80000</v>
      </c>
      <c r="T42" s="658">
        <v>100000</v>
      </c>
      <c r="U42" s="658"/>
      <c r="V42" s="614"/>
      <c r="W42" s="652">
        <f t="shared" si="11"/>
        <v>0</v>
      </c>
      <c r="X42" s="615"/>
      <c r="Y42" s="658"/>
      <c r="Z42" s="614"/>
      <c r="AA42" s="665"/>
      <c r="AB42" s="614"/>
      <c r="AC42" s="658"/>
      <c r="AD42" s="614"/>
      <c r="AE42" s="665">
        <f>AC42-AD42</f>
        <v>0</v>
      </c>
      <c r="AF42" s="614"/>
      <c r="AG42" s="590">
        <f>R42+X42+AB42</f>
        <v>0</v>
      </c>
    </row>
    <row r="43" spans="1:33" ht="14.25">
      <c r="A43" s="7"/>
      <c r="B43" s="8"/>
      <c r="C43" s="8"/>
      <c r="D43" s="8"/>
      <c r="E43" s="8"/>
      <c r="F43" s="8"/>
      <c r="G43" s="9"/>
      <c r="H43" s="9"/>
      <c r="I43" s="9"/>
      <c r="J43" s="9"/>
      <c r="K43" s="9"/>
      <c r="L43" s="9"/>
      <c r="M43" s="9"/>
      <c r="N43" s="460"/>
      <c r="O43" s="460"/>
      <c r="P43" s="460"/>
      <c r="Q43" s="460"/>
      <c r="R43" s="460"/>
      <c r="S43" s="460"/>
      <c r="T43" s="460"/>
      <c r="U43" s="460"/>
      <c r="V43" s="460"/>
      <c r="W43" s="634"/>
      <c r="X43" s="460"/>
      <c r="Y43" s="460"/>
      <c r="Z43" s="460"/>
      <c r="AA43" s="460"/>
      <c r="AB43" s="460"/>
      <c r="AC43" s="460"/>
      <c r="AD43" s="460"/>
      <c r="AE43" s="460"/>
      <c r="AF43" s="460"/>
      <c r="AG43" s="461"/>
    </row>
    <row r="44" spans="1:33" ht="15.75" hidden="1" thickBot="1">
      <c r="A44" s="816" t="s">
        <v>567</v>
      </c>
      <c r="B44" s="1027" t="s">
        <v>568</v>
      </c>
      <c r="C44" s="1028"/>
      <c r="D44" s="1028"/>
      <c r="E44" s="1028"/>
      <c r="F44" s="1029"/>
      <c r="G44" s="617">
        <f aca="true" t="shared" si="18" ref="G44:AG44">G45</f>
        <v>0</v>
      </c>
      <c r="H44" s="617">
        <f t="shared" si="18"/>
        <v>0</v>
      </c>
      <c r="I44" s="618">
        <f t="shared" si="18"/>
        <v>10000</v>
      </c>
      <c r="J44" s="617">
        <f t="shared" si="18"/>
        <v>10000</v>
      </c>
      <c r="K44" s="617">
        <f t="shared" si="18"/>
        <v>10000</v>
      </c>
      <c r="L44" s="617">
        <f t="shared" si="18"/>
        <v>10000</v>
      </c>
      <c r="M44" s="617">
        <f t="shared" si="18"/>
        <v>10000</v>
      </c>
      <c r="N44" s="619">
        <f t="shared" si="18"/>
        <v>11000</v>
      </c>
      <c r="O44" s="620">
        <f t="shared" si="18"/>
        <v>0</v>
      </c>
      <c r="P44" s="621">
        <f t="shared" si="18"/>
        <v>0</v>
      </c>
      <c r="Q44" s="622">
        <f t="shared" si="18"/>
        <v>0</v>
      </c>
      <c r="R44" s="619">
        <f t="shared" si="18"/>
        <v>0</v>
      </c>
      <c r="S44" s="620">
        <f t="shared" si="18"/>
        <v>0</v>
      </c>
      <c r="T44" s="620">
        <f t="shared" si="18"/>
        <v>0</v>
      </c>
      <c r="U44" s="620">
        <f t="shared" si="18"/>
        <v>0</v>
      </c>
      <c r="V44" s="623">
        <f t="shared" si="18"/>
        <v>0</v>
      </c>
      <c r="W44" s="619">
        <f t="shared" si="18"/>
        <v>0</v>
      </c>
      <c r="X44" s="624">
        <f t="shared" si="18"/>
        <v>0</v>
      </c>
      <c r="Y44" s="620">
        <f t="shared" si="18"/>
        <v>0</v>
      </c>
      <c r="Z44" s="619">
        <f t="shared" si="18"/>
        <v>0</v>
      </c>
      <c r="AA44" s="622">
        <f t="shared" si="18"/>
        <v>0</v>
      </c>
      <c r="AB44" s="619">
        <f t="shared" si="18"/>
        <v>0</v>
      </c>
      <c r="AC44" s="620">
        <f t="shared" si="18"/>
        <v>0</v>
      </c>
      <c r="AD44" s="619">
        <f t="shared" si="18"/>
        <v>0</v>
      </c>
      <c r="AE44" s="622">
        <f t="shared" si="18"/>
        <v>0</v>
      </c>
      <c r="AF44" s="619">
        <f t="shared" si="18"/>
        <v>0</v>
      </c>
      <c r="AG44" s="619">
        <f t="shared" si="18"/>
        <v>0</v>
      </c>
    </row>
    <row r="45" spans="1:33" ht="15.75" hidden="1" thickBot="1">
      <c r="A45" s="726"/>
      <c r="B45" s="594" t="s">
        <v>551</v>
      </c>
      <c r="C45" s="594" t="s">
        <v>88</v>
      </c>
      <c r="D45" s="594">
        <v>2</v>
      </c>
      <c r="E45" s="595" t="s">
        <v>528</v>
      </c>
      <c r="F45" s="596" t="s">
        <v>529</v>
      </c>
      <c r="G45" s="587">
        <f aca="true" t="shared" si="19" ref="G45:AG45">SUM(G46)</f>
        <v>0</v>
      </c>
      <c r="H45" s="587">
        <f t="shared" si="19"/>
        <v>0</v>
      </c>
      <c r="I45" s="588">
        <f t="shared" si="19"/>
        <v>10000</v>
      </c>
      <c r="J45" s="587">
        <f t="shared" si="19"/>
        <v>10000</v>
      </c>
      <c r="K45" s="587">
        <f t="shared" si="19"/>
        <v>10000</v>
      </c>
      <c r="L45" s="587">
        <f t="shared" si="19"/>
        <v>10000</v>
      </c>
      <c r="M45" s="587">
        <f t="shared" si="19"/>
        <v>10000</v>
      </c>
      <c r="N45" s="597">
        <f t="shared" si="19"/>
        <v>11000</v>
      </c>
      <c r="O45" s="599">
        <f t="shared" si="19"/>
        <v>0</v>
      </c>
      <c r="P45" s="625">
        <f t="shared" si="19"/>
        <v>0</v>
      </c>
      <c r="Q45" s="601">
        <f t="shared" si="19"/>
        <v>0</v>
      </c>
      <c r="R45" s="597">
        <f t="shared" si="19"/>
        <v>0</v>
      </c>
      <c r="S45" s="599">
        <f t="shared" si="19"/>
        <v>0</v>
      </c>
      <c r="T45" s="599">
        <f t="shared" si="19"/>
        <v>0</v>
      </c>
      <c r="U45" s="599">
        <f t="shared" si="19"/>
        <v>0</v>
      </c>
      <c r="V45" s="598">
        <f t="shared" si="19"/>
        <v>0</v>
      </c>
      <c r="W45" s="597">
        <f t="shared" si="19"/>
        <v>0</v>
      </c>
      <c r="X45" s="600">
        <f t="shared" si="19"/>
        <v>0</v>
      </c>
      <c r="Y45" s="599">
        <f t="shared" si="19"/>
        <v>0</v>
      </c>
      <c r="Z45" s="597">
        <f t="shared" si="19"/>
        <v>0</v>
      </c>
      <c r="AA45" s="601">
        <f t="shared" si="19"/>
        <v>0</v>
      </c>
      <c r="AB45" s="597">
        <f t="shared" si="19"/>
        <v>0</v>
      </c>
      <c r="AC45" s="599">
        <f t="shared" si="19"/>
        <v>0</v>
      </c>
      <c r="AD45" s="597">
        <f t="shared" si="19"/>
        <v>0</v>
      </c>
      <c r="AE45" s="601">
        <f t="shared" si="19"/>
        <v>0</v>
      </c>
      <c r="AF45" s="597">
        <f t="shared" si="19"/>
        <v>0</v>
      </c>
      <c r="AG45" s="597">
        <f t="shared" si="19"/>
        <v>0</v>
      </c>
    </row>
    <row r="46" spans="1:33" ht="13.5" hidden="1" thickBot="1">
      <c r="A46" s="1023"/>
      <c r="B46" s="635" t="s">
        <v>551</v>
      </c>
      <c r="C46" s="635" t="s">
        <v>88</v>
      </c>
      <c r="D46" s="635">
        <v>2</v>
      </c>
      <c r="E46" s="635" t="s">
        <v>559</v>
      </c>
      <c r="F46" s="15" t="s">
        <v>569</v>
      </c>
      <c r="G46" s="636">
        <v>0</v>
      </c>
      <c r="H46" s="636">
        <v>0</v>
      </c>
      <c r="I46" s="637">
        <v>10000</v>
      </c>
      <c r="J46" s="636">
        <v>10000</v>
      </c>
      <c r="K46" s="636">
        <v>10000</v>
      </c>
      <c r="L46" s="636">
        <v>10000</v>
      </c>
      <c r="M46" s="636">
        <v>10000</v>
      </c>
      <c r="N46" s="549">
        <v>11000</v>
      </c>
      <c r="O46" s="666">
        <v>0</v>
      </c>
      <c r="P46" s="667"/>
      <c r="Q46" s="668">
        <f>O46-P46</f>
        <v>0</v>
      </c>
      <c r="R46" s="549"/>
      <c r="S46" s="669"/>
      <c r="T46" s="669"/>
      <c r="U46" s="666">
        <v>0</v>
      </c>
      <c r="V46" s="550"/>
      <c r="W46" s="636"/>
      <c r="X46" s="554"/>
      <c r="Y46" s="666">
        <v>0</v>
      </c>
      <c r="Z46" s="550"/>
      <c r="AA46" s="668">
        <f>Y46-Z46</f>
        <v>0</v>
      </c>
      <c r="AB46" s="550"/>
      <c r="AC46" s="666">
        <v>0</v>
      </c>
      <c r="AD46" s="550"/>
      <c r="AE46" s="668">
        <f>AC46-AD46</f>
        <v>0</v>
      </c>
      <c r="AF46" s="550"/>
      <c r="AG46" s="589">
        <f>R46+X46+AB46</f>
        <v>0</v>
      </c>
    </row>
    <row r="47" spans="1:33" ht="12.75">
      <c r="A47" s="670"/>
      <c r="B47" s="670"/>
      <c r="C47" s="670"/>
      <c r="D47" s="670"/>
      <c r="E47" s="670"/>
      <c r="F47" s="670"/>
      <c r="G47" s="671"/>
      <c r="H47" s="671"/>
      <c r="I47" s="671"/>
      <c r="J47" s="671"/>
      <c r="K47" s="671"/>
      <c r="L47" s="671"/>
      <c r="M47" s="671"/>
      <c r="N47" s="671"/>
      <c r="O47" s="671"/>
      <c r="P47" s="671"/>
      <c r="Q47" s="671"/>
      <c r="R47" s="671"/>
      <c r="S47" s="671"/>
      <c r="T47" s="671"/>
      <c r="U47" s="671"/>
      <c r="V47" s="671"/>
      <c r="W47" s="672"/>
      <c r="X47" s="671"/>
      <c r="Y47" s="671"/>
      <c r="Z47" s="671"/>
      <c r="AA47" s="671"/>
      <c r="AB47" s="671"/>
      <c r="AC47" s="671"/>
      <c r="AD47" s="671"/>
      <c r="AE47" s="671"/>
      <c r="AF47" s="671"/>
      <c r="AG47" s="671"/>
    </row>
    <row r="48" spans="1:33" ht="13.5" thickBot="1">
      <c r="A48" s="670"/>
      <c r="B48" s="670"/>
      <c r="C48" s="670"/>
      <c r="D48" s="670"/>
      <c r="E48" s="670"/>
      <c r="F48" s="670"/>
      <c r="G48" s="671"/>
      <c r="H48" s="671"/>
      <c r="I48" s="671"/>
      <c r="J48" s="671"/>
      <c r="K48" s="671"/>
      <c r="L48" s="671"/>
      <c r="M48" s="671"/>
      <c r="N48" s="671"/>
      <c r="O48" s="671"/>
      <c r="P48" s="671"/>
      <c r="Q48" s="671"/>
      <c r="R48" s="671"/>
      <c r="S48" s="671"/>
      <c r="T48" s="671"/>
      <c r="U48" s="671"/>
      <c r="V48" s="671"/>
      <c r="W48" s="672"/>
      <c r="X48" s="671"/>
      <c r="Y48" s="671"/>
      <c r="Z48" s="671"/>
      <c r="AA48" s="671"/>
      <c r="AB48" s="671"/>
      <c r="AC48" s="671"/>
      <c r="AD48" s="671"/>
      <c r="AE48" s="671"/>
      <c r="AF48" s="671"/>
      <c r="AG48" s="671"/>
    </row>
    <row r="49" spans="1:33" ht="13.5" thickBot="1">
      <c r="A49" s="1030" t="s">
        <v>579</v>
      </c>
      <c r="B49" s="1031"/>
      <c r="C49" s="1031"/>
      <c r="D49" s="1031"/>
      <c r="E49" s="1031"/>
      <c r="F49" s="1032"/>
      <c r="G49" s="570">
        <v>2006</v>
      </c>
      <c r="H49" s="570">
        <v>2007</v>
      </c>
      <c r="I49" s="570" t="s">
        <v>31</v>
      </c>
      <c r="J49" s="570" t="s">
        <v>100</v>
      </c>
      <c r="K49" s="570" t="s">
        <v>101</v>
      </c>
      <c r="L49" s="570" t="s">
        <v>101</v>
      </c>
      <c r="M49" s="570" t="s">
        <v>17</v>
      </c>
      <c r="N49" s="555" t="s">
        <v>87</v>
      </c>
      <c r="O49" s="1011" t="s">
        <v>135</v>
      </c>
      <c r="P49" s="1012"/>
      <c r="Q49" s="1012"/>
      <c r="R49" s="1013"/>
      <c r="S49" s="556" t="s">
        <v>137</v>
      </c>
      <c r="T49" s="556" t="s">
        <v>222</v>
      </c>
      <c r="U49" s="1011" t="s">
        <v>253</v>
      </c>
      <c r="V49" s="1012"/>
      <c r="W49" s="1012"/>
      <c r="X49" s="1013"/>
      <c r="Y49" s="1011" t="s">
        <v>387</v>
      </c>
      <c r="Z49" s="1014"/>
      <c r="AA49" s="1014"/>
      <c r="AB49" s="724"/>
      <c r="AC49" s="1011" t="s">
        <v>471</v>
      </c>
      <c r="AD49" s="1014"/>
      <c r="AE49" s="1014"/>
      <c r="AF49" s="724"/>
      <c r="AG49" s="1015" t="s">
        <v>570</v>
      </c>
    </row>
    <row r="50" spans="1:33" ht="39" thickBot="1">
      <c r="A50" s="1033"/>
      <c r="B50" s="1034"/>
      <c r="C50" s="1034"/>
      <c r="D50" s="1034"/>
      <c r="E50" s="1034"/>
      <c r="F50" s="1035"/>
      <c r="G50" s="566" t="s">
        <v>102</v>
      </c>
      <c r="H50" s="566" t="s">
        <v>102</v>
      </c>
      <c r="I50" s="571" t="s">
        <v>102</v>
      </c>
      <c r="J50" s="558" t="s">
        <v>102</v>
      </c>
      <c r="K50" s="558" t="s">
        <v>102</v>
      </c>
      <c r="L50" s="558" t="s">
        <v>102</v>
      </c>
      <c r="M50" s="558" t="s">
        <v>102</v>
      </c>
      <c r="N50" s="557"/>
      <c r="O50" s="546" t="s">
        <v>85</v>
      </c>
      <c r="P50" s="547" t="s">
        <v>84</v>
      </c>
      <c r="Q50" s="548" t="s">
        <v>86</v>
      </c>
      <c r="R50" s="558" t="s">
        <v>102</v>
      </c>
      <c r="S50" s="573" t="s">
        <v>515</v>
      </c>
      <c r="T50" s="573" t="s">
        <v>576</v>
      </c>
      <c r="U50" s="546" t="s">
        <v>85</v>
      </c>
      <c r="V50" s="673" t="s">
        <v>571</v>
      </c>
      <c r="W50" s="575" t="s">
        <v>86</v>
      </c>
      <c r="X50" s="674" t="s">
        <v>572</v>
      </c>
      <c r="Y50" s="546" t="s">
        <v>85</v>
      </c>
      <c r="Z50" s="558" t="s">
        <v>571</v>
      </c>
      <c r="AA50" s="548" t="s">
        <v>86</v>
      </c>
      <c r="AB50" s="558" t="s">
        <v>102</v>
      </c>
      <c r="AC50" s="546" t="s">
        <v>85</v>
      </c>
      <c r="AD50" s="558" t="s">
        <v>84</v>
      </c>
      <c r="AE50" s="548" t="s">
        <v>86</v>
      </c>
      <c r="AF50" s="558" t="s">
        <v>102</v>
      </c>
      <c r="AG50" s="867"/>
    </row>
    <row r="51" spans="1:33" ht="21.75" customHeight="1" thickBot="1">
      <c r="A51" s="1016" t="s">
        <v>23</v>
      </c>
      <c r="B51" s="1017"/>
      <c r="C51" s="1017"/>
      <c r="D51" s="1017"/>
      <c r="E51" s="1017"/>
      <c r="F51" s="1018"/>
      <c r="G51" s="559" t="e">
        <f>SUM(#REF!,G52:G52)</f>
        <v>#REF!</v>
      </c>
      <c r="H51" s="559" t="e">
        <f>SUM(#REF!,H52:H52)</f>
        <v>#REF!</v>
      </c>
      <c r="I51" s="559" t="e">
        <f>SUM(#REF!,I52:I52)</f>
        <v>#REF!</v>
      </c>
      <c r="J51" s="559" t="e">
        <f>SUM(#REF!,J52:J52)</f>
        <v>#REF!</v>
      </c>
      <c r="K51" s="559" t="e">
        <f>SUM(#REF!,K52:K52)</f>
        <v>#REF!</v>
      </c>
      <c r="L51" s="559" t="e">
        <f>SUM(#REF!,L52:L52)</f>
        <v>#REF!</v>
      </c>
      <c r="M51" s="559" t="e">
        <f>SUM(#REF!,M52:M52)</f>
        <v>#REF!</v>
      </c>
      <c r="N51" s="559" t="e">
        <f>SUM(#REF!,N52:N52)</f>
        <v>#REF!</v>
      </c>
      <c r="O51" s="559" t="e">
        <f>SUM(#REF!,O52:O52)</f>
        <v>#REF!</v>
      </c>
      <c r="P51" s="559" t="e">
        <f>SUM(#REF!,P52:P52)</f>
        <v>#REF!</v>
      </c>
      <c r="Q51" s="559" t="e">
        <f>SUM(#REF!,Q52:Q52)</f>
        <v>#REF!</v>
      </c>
      <c r="R51" s="559">
        <f>SUM(R52:R52)</f>
        <v>100000</v>
      </c>
      <c r="S51" s="559">
        <f aca="true" t="shared" si="20" ref="S51:AG51">SUM(S52:S52)</f>
        <v>4000000</v>
      </c>
      <c r="T51" s="559">
        <f t="shared" si="20"/>
        <v>1500000</v>
      </c>
      <c r="U51" s="559">
        <f t="shared" si="20"/>
        <v>0</v>
      </c>
      <c r="V51" s="559">
        <f t="shared" si="20"/>
        <v>0</v>
      </c>
      <c r="W51" s="559">
        <f t="shared" si="20"/>
        <v>0</v>
      </c>
      <c r="X51" s="559">
        <f t="shared" si="20"/>
        <v>0</v>
      </c>
      <c r="Y51" s="559">
        <f t="shared" si="20"/>
        <v>0</v>
      </c>
      <c r="Z51" s="559">
        <f t="shared" si="20"/>
        <v>0</v>
      </c>
      <c r="AA51" s="559">
        <f t="shared" si="20"/>
        <v>0</v>
      </c>
      <c r="AB51" s="559">
        <f t="shared" si="20"/>
        <v>0</v>
      </c>
      <c r="AC51" s="559">
        <f t="shared" si="20"/>
        <v>0</v>
      </c>
      <c r="AD51" s="559">
        <f t="shared" si="20"/>
        <v>0</v>
      </c>
      <c r="AE51" s="559">
        <f t="shared" si="20"/>
        <v>0</v>
      </c>
      <c r="AF51" s="559">
        <f t="shared" si="20"/>
        <v>0</v>
      </c>
      <c r="AG51" s="559">
        <f t="shared" si="20"/>
        <v>100000</v>
      </c>
    </row>
    <row r="52" spans="1:33" ht="15" customHeight="1" thickBot="1">
      <c r="A52" s="675" t="s">
        <v>574</v>
      </c>
      <c r="B52" s="1008" t="s">
        <v>103</v>
      </c>
      <c r="C52" s="1009"/>
      <c r="D52" s="1009"/>
      <c r="E52" s="1009"/>
      <c r="F52" s="1010"/>
      <c r="G52" s="560">
        <f aca="true" t="shared" si="21" ref="G52:T52">G8+G44</f>
        <v>3693000</v>
      </c>
      <c r="H52" s="560">
        <f t="shared" si="21"/>
        <v>4337000</v>
      </c>
      <c r="I52" s="560">
        <f t="shared" si="21"/>
        <v>2705000</v>
      </c>
      <c r="J52" s="560">
        <f t="shared" si="21"/>
        <v>310000</v>
      </c>
      <c r="K52" s="560">
        <f t="shared" si="21"/>
        <v>10000</v>
      </c>
      <c r="L52" s="560">
        <f t="shared" si="21"/>
        <v>3510000</v>
      </c>
      <c r="M52" s="560">
        <f t="shared" si="21"/>
        <v>3510000</v>
      </c>
      <c r="N52" s="676">
        <f t="shared" si="21"/>
        <v>4000000</v>
      </c>
      <c r="O52" s="677">
        <f t="shared" si="21"/>
        <v>14161000</v>
      </c>
      <c r="P52" s="678">
        <f t="shared" si="21"/>
        <v>4188000</v>
      </c>
      <c r="Q52" s="679">
        <f t="shared" si="21"/>
        <v>9973000</v>
      </c>
      <c r="R52" s="676">
        <f t="shared" si="21"/>
        <v>100000</v>
      </c>
      <c r="S52" s="677">
        <f t="shared" si="21"/>
        <v>4000000</v>
      </c>
      <c r="T52" s="677">
        <f t="shared" si="21"/>
        <v>1500000</v>
      </c>
      <c r="U52" s="677">
        <f aca="true" t="shared" si="22" ref="U52:AF52">U8+U44</f>
        <v>0</v>
      </c>
      <c r="V52" s="680">
        <f t="shared" si="22"/>
        <v>0</v>
      </c>
      <c r="W52" s="676">
        <f t="shared" si="22"/>
        <v>0</v>
      </c>
      <c r="X52" s="681">
        <f t="shared" si="22"/>
        <v>0</v>
      </c>
      <c r="Y52" s="677">
        <f t="shared" si="22"/>
        <v>0</v>
      </c>
      <c r="Z52" s="676">
        <f t="shared" si="22"/>
        <v>0</v>
      </c>
      <c r="AA52" s="682">
        <f t="shared" si="22"/>
        <v>0</v>
      </c>
      <c r="AB52" s="676">
        <f t="shared" si="22"/>
        <v>0</v>
      </c>
      <c r="AC52" s="677">
        <f t="shared" si="22"/>
        <v>0</v>
      </c>
      <c r="AD52" s="676">
        <f t="shared" si="22"/>
        <v>0</v>
      </c>
      <c r="AE52" s="682">
        <f t="shared" si="22"/>
        <v>0</v>
      </c>
      <c r="AF52" s="676">
        <f t="shared" si="22"/>
        <v>0</v>
      </c>
      <c r="AG52" s="683">
        <f aca="true" t="shared" si="23" ref="AG52:AG58">R52+X52+AB52</f>
        <v>100000</v>
      </c>
    </row>
    <row r="53" spans="1:33" ht="7.5" customHeight="1" hidden="1" thickBot="1">
      <c r="A53" s="684" t="s">
        <v>573</v>
      </c>
      <c r="B53" s="1002" t="s">
        <v>513</v>
      </c>
      <c r="C53" s="1003"/>
      <c r="D53" s="1003"/>
      <c r="E53" s="1003"/>
      <c r="F53" s="1004"/>
      <c r="G53" s="561">
        <v>350000</v>
      </c>
      <c r="H53" s="561">
        <v>250000</v>
      </c>
      <c r="I53" s="561">
        <f>I46</f>
        <v>10000</v>
      </c>
      <c r="J53" s="561">
        <f>J46</f>
        <v>10000</v>
      </c>
      <c r="K53" s="561">
        <f>K46</f>
        <v>10000</v>
      </c>
      <c r="L53" s="561">
        <f>L46</f>
        <v>10000</v>
      </c>
      <c r="M53" s="561">
        <f>M46</f>
        <v>10000</v>
      </c>
      <c r="N53" s="685">
        <v>11000</v>
      </c>
      <c r="O53" s="686">
        <f>O46</f>
        <v>0</v>
      </c>
      <c r="P53" s="687">
        <f>P46</f>
        <v>0</v>
      </c>
      <c r="Q53" s="688">
        <f>O53-P53</f>
        <v>0</v>
      </c>
      <c r="R53" s="685">
        <v>0</v>
      </c>
      <c r="S53" s="686">
        <f>S46</f>
        <v>0</v>
      </c>
      <c r="T53" s="686"/>
      <c r="U53" s="686">
        <f>U46</f>
        <v>0</v>
      </c>
      <c r="V53" s="689">
        <v>0</v>
      </c>
      <c r="W53" s="685">
        <f>U53-V53</f>
        <v>0</v>
      </c>
      <c r="X53" s="690">
        <v>0</v>
      </c>
      <c r="Y53" s="686">
        <f>Y46</f>
        <v>0</v>
      </c>
      <c r="Z53" s="685">
        <f>Z46</f>
        <v>0</v>
      </c>
      <c r="AA53" s="691">
        <f aca="true" t="shared" si="24" ref="AA53:AA58">Y53-Z53</f>
        <v>0</v>
      </c>
      <c r="AB53" s="685">
        <f>AB46</f>
        <v>0</v>
      </c>
      <c r="AC53" s="686">
        <f>AC46</f>
        <v>0</v>
      </c>
      <c r="AD53" s="685">
        <f>AD46</f>
        <v>0</v>
      </c>
      <c r="AE53" s="691">
        <f>AC53-AD53</f>
        <v>0</v>
      </c>
      <c r="AF53" s="685">
        <f>AF46</f>
        <v>0</v>
      </c>
      <c r="AG53" s="683">
        <f t="shared" si="23"/>
        <v>0</v>
      </c>
    </row>
    <row r="54" spans="1:33" ht="18" customHeight="1" thickBot="1">
      <c r="A54" s="692" t="s">
        <v>134</v>
      </c>
      <c r="B54" s="1002" t="s">
        <v>133</v>
      </c>
      <c r="C54" s="1003"/>
      <c r="D54" s="1003"/>
      <c r="E54" s="1003"/>
      <c r="F54" s="1004"/>
      <c r="G54" s="561">
        <v>0</v>
      </c>
      <c r="H54" s="561">
        <v>0</v>
      </c>
      <c r="I54" s="561">
        <v>0</v>
      </c>
      <c r="J54" s="561">
        <v>0</v>
      </c>
      <c r="K54" s="561">
        <v>0</v>
      </c>
      <c r="L54" s="561">
        <f>L8</f>
        <v>3500000</v>
      </c>
      <c r="M54" s="561">
        <f aca="true" t="shared" si="25" ref="M54:AF54">M8</f>
        <v>3500000</v>
      </c>
      <c r="N54" s="685">
        <f t="shared" si="25"/>
        <v>3989000</v>
      </c>
      <c r="O54" s="685">
        <f t="shared" si="25"/>
        <v>14161000</v>
      </c>
      <c r="P54" s="685">
        <f t="shared" si="25"/>
        <v>4188000</v>
      </c>
      <c r="Q54" s="685">
        <f t="shared" si="25"/>
        <v>9973000</v>
      </c>
      <c r="R54" s="685">
        <f t="shared" si="25"/>
        <v>100000</v>
      </c>
      <c r="S54" s="685">
        <f>S8</f>
        <v>4000000</v>
      </c>
      <c r="T54" s="685">
        <f>T8</f>
        <v>1500000</v>
      </c>
      <c r="U54" s="685">
        <f t="shared" si="25"/>
        <v>0</v>
      </c>
      <c r="V54" s="693">
        <f t="shared" si="25"/>
        <v>0</v>
      </c>
      <c r="W54" s="685">
        <f t="shared" si="25"/>
        <v>0</v>
      </c>
      <c r="X54" s="694">
        <f t="shared" si="25"/>
        <v>0</v>
      </c>
      <c r="Y54" s="685">
        <f t="shared" si="25"/>
        <v>0</v>
      </c>
      <c r="Z54" s="685">
        <f t="shared" si="25"/>
        <v>0</v>
      </c>
      <c r="AA54" s="685">
        <f t="shared" si="25"/>
        <v>0</v>
      </c>
      <c r="AB54" s="685">
        <f t="shared" si="25"/>
        <v>0</v>
      </c>
      <c r="AC54" s="685">
        <f t="shared" si="25"/>
        <v>0</v>
      </c>
      <c r="AD54" s="685">
        <f t="shared" si="25"/>
        <v>0</v>
      </c>
      <c r="AE54" s="685">
        <f t="shared" si="25"/>
        <v>0</v>
      </c>
      <c r="AF54" s="685">
        <f t="shared" si="25"/>
        <v>0</v>
      </c>
      <c r="AG54" s="683">
        <f t="shared" si="23"/>
        <v>100000</v>
      </c>
    </row>
    <row r="55" spans="1:33" ht="18" customHeight="1" thickBot="1">
      <c r="A55" s="695" t="s">
        <v>573</v>
      </c>
      <c r="B55" s="1002"/>
      <c r="C55" s="1003"/>
      <c r="D55" s="1003"/>
      <c r="E55" s="1003"/>
      <c r="F55" s="1004"/>
      <c r="G55" s="561">
        <v>0</v>
      </c>
      <c r="H55" s="561">
        <v>0</v>
      </c>
      <c r="I55" s="561">
        <v>0</v>
      </c>
      <c r="J55" s="561">
        <v>0</v>
      </c>
      <c r="K55" s="561">
        <v>0</v>
      </c>
      <c r="L55" s="561">
        <v>0</v>
      </c>
      <c r="M55" s="561">
        <v>0</v>
      </c>
      <c r="N55" s="685">
        <v>0</v>
      </c>
      <c r="O55" s="686">
        <v>0</v>
      </c>
      <c r="P55" s="687">
        <v>0</v>
      </c>
      <c r="Q55" s="688">
        <f>O55-P55</f>
        <v>0</v>
      </c>
      <c r="R55" s="685">
        <v>0</v>
      </c>
      <c r="S55" s="686">
        <v>0</v>
      </c>
      <c r="T55" s="686"/>
      <c r="U55" s="686">
        <v>0</v>
      </c>
      <c r="V55" s="689">
        <v>0</v>
      </c>
      <c r="W55" s="685">
        <f>U55-V55</f>
        <v>0</v>
      </c>
      <c r="X55" s="690">
        <v>0</v>
      </c>
      <c r="Y55" s="686">
        <v>0</v>
      </c>
      <c r="Z55" s="685">
        <v>0</v>
      </c>
      <c r="AA55" s="691">
        <f t="shared" si="24"/>
        <v>0</v>
      </c>
      <c r="AB55" s="685">
        <v>0</v>
      </c>
      <c r="AC55" s="686">
        <v>0</v>
      </c>
      <c r="AD55" s="685">
        <v>0</v>
      </c>
      <c r="AE55" s="691">
        <f>AC55-AD55</f>
        <v>0</v>
      </c>
      <c r="AF55" s="685">
        <v>0</v>
      </c>
      <c r="AG55" s="683">
        <f t="shared" si="23"/>
        <v>0</v>
      </c>
    </row>
    <row r="56" spans="1:33" ht="18" customHeight="1" thickBot="1">
      <c r="A56" s="695" t="s">
        <v>573</v>
      </c>
      <c r="B56" s="1002"/>
      <c r="C56" s="1003"/>
      <c r="D56" s="1003"/>
      <c r="E56" s="1003"/>
      <c r="F56" s="1004"/>
      <c r="G56" s="561">
        <v>0</v>
      </c>
      <c r="H56" s="561">
        <v>0</v>
      </c>
      <c r="I56" s="561">
        <v>0</v>
      </c>
      <c r="J56" s="561">
        <v>0</v>
      </c>
      <c r="K56" s="561">
        <v>0</v>
      </c>
      <c r="L56" s="561">
        <v>0</v>
      </c>
      <c r="M56" s="561">
        <v>0</v>
      </c>
      <c r="N56" s="685">
        <v>0</v>
      </c>
      <c r="O56" s="686">
        <v>0</v>
      </c>
      <c r="P56" s="687">
        <v>0</v>
      </c>
      <c r="Q56" s="688">
        <f>O56-P56</f>
        <v>0</v>
      </c>
      <c r="R56" s="685">
        <v>0</v>
      </c>
      <c r="S56" s="686">
        <v>0</v>
      </c>
      <c r="T56" s="686"/>
      <c r="U56" s="686">
        <v>0</v>
      </c>
      <c r="V56" s="689">
        <v>0</v>
      </c>
      <c r="W56" s="685">
        <f>U56-V56</f>
        <v>0</v>
      </c>
      <c r="X56" s="690">
        <v>0</v>
      </c>
      <c r="Y56" s="686">
        <v>0</v>
      </c>
      <c r="Z56" s="685">
        <v>0</v>
      </c>
      <c r="AA56" s="691">
        <f>Y56-Z56</f>
        <v>0</v>
      </c>
      <c r="AB56" s="685">
        <v>0</v>
      </c>
      <c r="AC56" s="686">
        <v>0</v>
      </c>
      <c r="AD56" s="685">
        <v>0</v>
      </c>
      <c r="AE56" s="691">
        <f>AC56-AD56</f>
        <v>0</v>
      </c>
      <c r="AF56" s="685">
        <v>0</v>
      </c>
      <c r="AG56" s="683">
        <f t="shared" si="23"/>
        <v>0</v>
      </c>
    </row>
    <row r="57" spans="1:33" ht="18" customHeight="1" thickBot="1">
      <c r="A57" s="695"/>
      <c r="B57" s="1002"/>
      <c r="C57" s="1003"/>
      <c r="D57" s="1003"/>
      <c r="E57" s="1003"/>
      <c r="F57" s="1004"/>
      <c r="G57" s="561"/>
      <c r="H57" s="561"/>
      <c r="I57" s="561"/>
      <c r="J57" s="561"/>
      <c r="K57" s="561"/>
      <c r="L57" s="561"/>
      <c r="M57" s="561"/>
      <c r="N57" s="696"/>
      <c r="O57" s="697"/>
      <c r="P57" s="698"/>
      <c r="Q57" s="699"/>
      <c r="R57" s="696"/>
      <c r="S57" s="697"/>
      <c r="T57" s="697"/>
      <c r="U57" s="697"/>
      <c r="V57" s="700"/>
      <c r="W57" s="696"/>
      <c r="X57" s="701"/>
      <c r="Y57" s="697"/>
      <c r="Z57" s="696">
        <v>0</v>
      </c>
      <c r="AA57" s="702">
        <f t="shared" si="24"/>
        <v>0</v>
      </c>
      <c r="AB57" s="696">
        <v>0</v>
      </c>
      <c r="AC57" s="697"/>
      <c r="AD57" s="696">
        <v>0</v>
      </c>
      <c r="AE57" s="702">
        <f>AC57-AD57</f>
        <v>0</v>
      </c>
      <c r="AF57" s="696">
        <v>0</v>
      </c>
      <c r="AG57" s="703">
        <f t="shared" si="23"/>
        <v>0</v>
      </c>
    </row>
    <row r="58" spans="1:33" ht="18" customHeight="1" thickBot="1">
      <c r="A58" s="704"/>
      <c r="B58" s="1005"/>
      <c r="C58" s="1006"/>
      <c r="D58" s="1006"/>
      <c r="E58" s="1006"/>
      <c r="F58" s="1007"/>
      <c r="G58" s="562"/>
      <c r="H58" s="562"/>
      <c r="I58" s="562"/>
      <c r="J58" s="562"/>
      <c r="K58" s="562"/>
      <c r="L58" s="562"/>
      <c r="M58" s="562"/>
      <c r="N58" s="562"/>
      <c r="O58" s="563"/>
      <c r="P58" s="564"/>
      <c r="Q58" s="565"/>
      <c r="R58" s="562"/>
      <c r="S58" s="563"/>
      <c r="T58" s="563"/>
      <c r="U58" s="563"/>
      <c r="V58" s="705"/>
      <c r="W58" s="562"/>
      <c r="X58" s="706"/>
      <c r="Y58" s="563"/>
      <c r="Z58" s="562">
        <v>0</v>
      </c>
      <c r="AA58" s="707">
        <f t="shared" si="24"/>
        <v>0</v>
      </c>
      <c r="AB58" s="562">
        <v>0</v>
      </c>
      <c r="AC58" s="563"/>
      <c r="AD58" s="562">
        <v>0</v>
      </c>
      <c r="AE58" s="707">
        <f>AC58-AD58</f>
        <v>0</v>
      </c>
      <c r="AF58" s="562">
        <v>0</v>
      </c>
      <c r="AG58" s="589">
        <f t="shared" si="23"/>
        <v>0</v>
      </c>
    </row>
    <row r="59" spans="1:33" ht="15" customHeight="1">
      <c r="A59" s="708"/>
      <c r="B59" s="670"/>
      <c r="C59" s="670"/>
      <c r="D59" s="670"/>
      <c r="E59" s="670"/>
      <c r="F59" s="670"/>
      <c r="G59" s="671"/>
      <c r="H59" s="671"/>
      <c r="I59" s="671"/>
      <c r="J59" s="671"/>
      <c r="K59" s="671"/>
      <c r="L59" s="671"/>
      <c r="M59" s="671"/>
      <c r="N59" s="671"/>
      <c r="O59" s="671"/>
      <c r="P59" s="671"/>
      <c r="Q59" s="671"/>
      <c r="R59" s="671"/>
      <c r="S59" s="671"/>
      <c r="T59" s="671"/>
      <c r="U59" s="671"/>
      <c r="V59" s="671"/>
      <c r="W59" s="672"/>
      <c r="X59" s="671"/>
      <c r="Y59" s="671"/>
      <c r="Z59" s="671"/>
      <c r="AA59" s="671"/>
      <c r="AB59" s="671"/>
      <c r="AC59" s="671"/>
      <c r="AD59" s="671"/>
      <c r="AE59" s="671"/>
      <c r="AF59" s="671"/>
      <c r="AG59" s="671"/>
    </row>
    <row r="60" spans="1:33" ht="12.75">
      <c r="A60" s="708"/>
      <c r="B60" s="670"/>
      <c r="C60" s="670"/>
      <c r="D60" s="670"/>
      <c r="E60" s="670"/>
      <c r="F60" s="670"/>
      <c r="G60" s="671"/>
      <c r="H60" s="671"/>
      <c r="I60" s="671"/>
      <c r="J60" s="671"/>
      <c r="K60" s="671"/>
      <c r="L60" s="671"/>
      <c r="M60" s="671"/>
      <c r="N60" s="671"/>
      <c r="O60" s="671"/>
      <c r="P60" s="671"/>
      <c r="Q60" s="671"/>
      <c r="R60" s="671"/>
      <c r="S60" s="671"/>
      <c r="T60" s="671"/>
      <c r="U60" s="671"/>
      <c r="V60" s="671"/>
      <c r="W60" s="672"/>
      <c r="X60" s="671"/>
      <c r="Y60" s="671"/>
      <c r="Z60" s="671"/>
      <c r="AA60" s="671"/>
      <c r="AB60" s="671"/>
      <c r="AC60" s="671"/>
      <c r="AD60" s="671"/>
      <c r="AE60" s="671"/>
      <c r="AF60" s="671"/>
      <c r="AG60" s="671"/>
    </row>
    <row r="61" spans="1:33" ht="12.75">
      <c r="A61" s="708"/>
      <c r="B61" s="670"/>
      <c r="C61" s="670"/>
      <c r="D61" s="670"/>
      <c r="E61" s="670"/>
      <c r="F61" s="670"/>
      <c r="G61" s="671"/>
      <c r="H61" s="671"/>
      <c r="I61" s="671"/>
      <c r="J61" s="671"/>
      <c r="K61" s="671"/>
      <c r="L61" s="671"/>
      <c r="M61" s="671"/>
      <c r="N61" s="671"/>
      <c r="O61" s="671"/>
      <c r="P61" s="671"/>
      <c r="Q61" s="671"/>
      <c r="R61" s="671"/>
      <c r="S61" s="671"/>
      <c r="T61" s="671"/>
      <c r="U61" s="671"/>
      <c r="V61" s="671"/>
      <c r="W61" s="672"/>
      <c r="X61" s="671"/>
      <c r="Y61" s="671"/>
      <c r="Z61" s="671"/>
      <c r="AA61" s="671"/>
      <c r="AB61" s="671"/>
      <c r="AC61" s="671"/>
      <c r="AD61" s="671"/>
      <c r="AE61" s="671"/>
      <c r="AF61" s="671"/>
      <c r="AG61" s="671"/>
    </row>
    <row r="62" spans="1:33" ht="12.75">
      <c r="A62" s="708"/>
      <c r="B62" s="670"/>
      <c r="C62" s="670"/>
      <c r="D62" s="670"/>
      <c r="E62" s="670"/>
      <c r="F62" s="670"/>
      <c r="G62" s="671"/>
      <c r="H62" s="671"/>
      <c r="I62" s="671"/>
      <c r="J62" s="671"/>
      <c r="K62" s="671"/>
      <c r="L62" s="671"/>
      <c r="M62" s="671"/>
      <c r="N62" s="671"/>
      <c r="O62" s="671"/>
      <c r="P62" s="671"/>
      <c r="Q62" s="671"/>
      <c r="R62" s="671"/>
      <c r="S62" s="671"/>
      <c r="T62" s="671"/>
      <c r="U62" s="671"/>
      <c r="V62" s="671"/>
      <c r="W62" s="672"/>
      <c r="X62" s="671"/>
      <c r="Y62" s="671"/>
      <c r="Z62" s="671"/>
      <c r="AA62" s="671"/>
      <c r="AB62" s="671"/>
      <c r="AC62" s="671"/>
      <c r="AD62" s="671"/>
      <c r="AE62" s="671"/>
      <c r="AF62" s="671"/>
      <c r="AG62" s="671"/>
    </row>
    <row r="63" spans="3:25" ht="15.75">
      <c r="C63" s="709" t="s">
        <v>577</v>
      </c>
      <c r="D63" s="710"/>
      <c r="E63" s="710"/>
      <c r="F63" s="710"/>
      <c r="G63" s="710"/>
      <c r="H63" s="710"/>
      <c r="I63" s="710"/>
      <c r="J63" s="710"/>
      <c r="K63" s="710"/>
      <c r="L63" s="710"/>
      <c r="M63" s="710"/>
      <c r="N63" s="710"/>
      <c r="O63" s="710"/>
      <c r="P63" s="710"/>
      <c r="Q63" s="710"/>
      <c r="R63" s="710"/>
      <c r="S63" s="710"/>
      <c r="T63" s="711"/>
      <c r="U63" s="711"/>
      <c r="V63" s="711"/>
      <c r="W63" s="711"/>
      <c r="X63" s="713"/>
      <c r="Y63" s="713"/>
    </row>
    <row r="64" spans="3:23" ht="15.75">
      <c r="C64" s="712" t="s">
        <v>580</v>
      </c>
      <c r="D64" s="712"/>
      <c r="E64" s="712"/>
      <c r="F64" s="712"/>
      <c r="G64" s="712"/>
      <c r="H64" s="712"/>
      <c r="I64" s="712"/>
      <c r="J64" s="712"/>
      <c r="K64" s="712"/>
      <c r="L64" s="712"/>
      <c r="M64" s="712"/>
      <c r="N64" s="712"/>
      <c r="O64" s="712"/>
      <c r="P64" s="712"/>
      <c r="Q64" s="712"/>
      <c r="R64" s="712"/>
      <c r="S64" s="712"/>
      <c r="T64" s="713"/>
      <c r="U64" s="713"/>
      <c r="V64" s="713"/>
      <c r="W64"/>
    </row>
    <row r="65" ht="12.75">
      <c r="W65"/>
    </row>
  </sheetData>
  <sheetProtection/>
  <mergeCells count="27">
    <mergeCell ref="AG2:AG3"/>
    <mergeCell ref="A3:F3"/>
    <mergeCell ref="A4:F4"/>
    <mergeCell ref="A2:F2"/>
    <mergeCell ref="O2:R2"/>
    <mergeCell ref="U2:X2"/>
    <mergeCell ref="Y2:AB2"/>
    <mergeCell ref="AC2:AF2"/>
    <mergeCell ref="B7:F7"/>
    <mergeCell ref="A8:A42"/>
    <mergeCell ref="B8:F8"/>
    <mergeCell ref="A44:A46"/>
    <mergeCell ref="B44:F44"/>
    <mergeCell ref="A49:F50"/>
    <mergeCell ref="B52:F52"/>
    <mergeCell ref="O49:R49"/>
    <mergeCell ref="U49:X49"/>
    <mergeCell ref="Y49:AB49"/>
    <mergeCell ref="AC49:AF49"/>
    <mergeCell ref="AG49:AG50"/>
    <mergeCell ref="A51:F51"/>
    <mergeCell ref="B53:F53"/>
    <mergeCell ref="B54:F54"/>
    <mergeCell ref="B55:F55"/>
    <mergeCell ref="B56:F56"/>
    <mergeCell ref="B57:F57"/>
    <mergeCell ref="B58:F58"/>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Butce</cp:lastModifiedBy>
  <cp:lastPrinted>2015-06-12T08:21:36Z</cp:lastPrinted>
  <dcterms:created xsi:type="dcterms:W3CDTF">2000-07-06T05:43:41Z</dcterms:created>
  <dcterms:modified xsi:type="dcterms:W3CDTF">2016-05-31T12:42:37Z</dcterms:modified>
  <cp:category/>
  <cp:version/>
  <cp:contentType/>
  <cp:contentStatus/>
</cp:coreProperties>
</file>